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tepan.pultar\Downloads\"/>
    </mc:Choice>
  </mc:AlternateContent>
  <xr:revisionPtr revIDLastSave="0" documentId="13_ncr:1_{B35675B4-7EBA-4C2C-B49F-7B49D7CD6A8E}" xr6:coauthVersionLast="47" xr6:coauthVersionMax="47" xr10:uidLastSave="{00000000-0000-0000-0000-000000000000}"/>
  <workbookProtection lockStructure="1"/>
  <bookViews>
    <workbookView xWindow="-120" yWindow="-120" windowWidth="29040" windowHeight="17640" firstSheet="1" activeTab="1" xr2:uid="{00000000-000D-0000-FFFF-FFFF00000000}"/>
  </bookViews>
  <sheets>
    <sheet name="Příklad" sheetId="2" state="hidden" r:id="rId1"/>
    <sheet name="Vzor" sheetId="1" r:id="rId2"/>
    <sheet name="Vzor EN" sheetId="9" r:id="rId3"/>
    <sheet name="Typ" sheetId="8" state="hidden" r:id="rId4"/>
    <sheet name="el. normy" sheetId="6" state="hidden" r:id="rId5"/>
    <sheet name="měrné jednotky" sheetId="5" state="hidden" r:id="rId6"/>
    <sheet name="Seznam štítků" sheetId="4" state="hidden" r:id="rId7"/>
    <sheet name="List1" sheetId="7" state="hidden" r:id="rId8"/>
    <sheet name="Obsah Kódu z NAV" sheetId="3" state="hidden" r:id="rId9"/>
  </sheets>
  <definedNames>
    <definedName name="_xlnm._FilterDatabase" localSheetId="1" hidden="1">Vzor!$P$7:$P$43</definedName>
    <definedName name="datum">Vzor!$B$3</definedName>
    <definedName name="datum2">'Vzor EN'!$B$3</definedName>
    <definedName name="jednotky">'měrné jednotky'!$A$2:$A$4</definedName>
    <definedName name="_xlnm.Print_Titles" localSheetId="1">Vzor!$1:$7</definedName>
    <definedName name="_xlnm.Print_Titles" localSheetId="2">'Vzor EN'!$1:$7</definedName>
    <definedName name="normy">'el. normy'!$A$2:$A$6</definedName>
    <definedName name="_xlnm.Print_Area" localSheetId="1">Vzor!$A:$K</definedName>
    <definedName name="_xlnm.Print_Area" localSheetId="2">'Vzor EN'!$A$1:$K$129</definedName>
    <definedName name="palety">Vzor!$B$8:$B$43</definedName>
    <definedName name="projekt">Vzor!$B$2</definedName>
    <definedName name="projekt2">'Vzor EN'!$B$2</definedName>
    <definedName name="test">Tabulka2[balení č.]</definedName>
    <definedName name="typ">Typ!$A$2:$A$3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1" l="1"/>
  <c r="L33" i="1"/>
  <c r="L34" i="1"/>
  <c r="L35" i="1"/>
  <c r="L36" i="1"/>
  <c r="L37" i="1"/>
  <c r="L38" i="1"/>
  <c r="L39" i="1"/>
  <c r="L40" i="1"/>
  <c r="L41" i="1"/>
  <c r="L42" i="1"/>
  <c r="L43" i="1"/>
  <c r="M32" i="1"/>
  <c r="M33" i="1"/>
  <c r="M34" i="1"/>
  <c r="M35" i="1"/>
  <c r="M36" i="1"/>
  <c r="M37" i="1"/>
  <c r="M38" i="1"/>
  <c r="M39" i="1"/>
  <c r="M40" i="1"/>
  <c r="M41" i="1"/>
  <c r="M42" i="1"/>
  <c r="M43" i="1"/>
  <c r="O32" i="1"/>
  <c r="O33" i="1"/>
  <c r="O34" i="1"/>
  <c r="O35" i="1"/>
  <c r="O36" i="1"/>
  <c r="O37" i="1"/>
  <c r="O38" i="1"/>
  <c r="O39" i="1"/>
  <c r="O40" i="1"/>
  <c r="O41" i="1"/>
  <c r="O42" i="1"/>
  <c r="O43" i="1"/>
  <c r="Q32" i="1"/>
  <c r="Q33" i="1"/>
  <c r="Q34" i="1"/>
  <c r="Q35" i="1"/>
  <c r="Q36" i="1"/>
  <c r="Q37" i="1"/>
  <c r="Q38" i="1"/>
  <c r="Q39" i="1"/>
  <c r="Q40" i="1"/>
  <c r="Q41" i="1"/>
  <c r="Q42" i="1"/>
  <c r="Q43" i="1"/>
  <c r="R32" i="1"/>
  <c r="R33" i="1"/>
  <c r="R34" i="1"/>
  <c r="R35" i="1"/>
  <c r="R36" i="1"/>
  <c r="R37" i="1"/>
  <c r="R38" i="1"/>
  <c r="R39" i="1"/>
  <c r="R40" i="1"/>
  <c r="R41" i="1"/>
  <c r="R42" i="1"/>
  <c r="R43" i="1"/>
  <c r="L20" i="1"/>
  <c r="L21" i="1"/>
  <c r="L22" i="1"/>
  <c r="L23" i="1"/>
  <c r="L24" i="1"/>
  <c r="L25" i="1"/>
  <c r="L26" i="1"/>
  <c r="L27" i="1"/>
  <c r="L28" i="1"/>
  <c r="L29" i="1"/>
  <c r="L30" i="1"/>
  <c r="L31" i="1"/>
  <c r="M20" i="1"/>
  <c r="M21" i="1"/>
  <c r="M22" i="1"/>
  <c r="M23" i="1"/>
  <c r="M24" i="1"/>
  <c r="M25" i="1"/>
  <c r="M26" i="1"/>
  <c r="M27" i="1"/>
  <c r="M28" i="1"/>
  <c r="M29" i="1"/>
  <c r="M30" i="1"/>
  <c r="M31" i="1"/>
  <c r="O20" i="1"/>
  <c r="O21" i="1"/>
  <c r="O22" i="1"/>
  <c r="O23" i="1"/>
  <c r="O24" i="1"/>
  <c r="O25" i="1"/>
  <c r="O26" i="1"/>
  <c r="O27" i="1"/>
  <c r="O28" i="1"/>
  <c r="O29" i="1"/>
  <c r="O30" i="1"/>
  <c r="O31" i="1"/>
  <c r="Q20" i="1"/>
  <c r="Q21" i="1"/>
  <c r="Q22" i="1"/>
  <c r="Q23" i="1"/>
  <c r="Q24" i="1"/>
  <c r="Q25" i="1"/>
  <c r="Q26" i="1"/>
  <c r="Q27" i="1"/>
  <c r="Q28" i="1"/>
  <c r="Q29" i="1"/>
  <c r="Q30" i="1"/>
  <c r="Q31" i="1"/>
  <c r="R20" i="1"/>
  <c r="R21" i="1"/>
  <c r="R22" i="1"/>
  <c r="R23" i="1"/>
  <c r="R24" i="1"/>
  <c r="R25" i="1"/>
  <c r="R26" i="1"/>
  <c r="R27" i="1"/>
  <c r="R28" i="1"/>
  <c r="R29" i="1"/>
  <c r="R30" i="1"/>
  <c r="R31" i="1"/>
  <c r="L15" i="1"/>
  <c r="L16" i="1"/>
  <c r="L17" i="1"/>
  <c r="L18" i="1"/>
  <c r="L19" i="1"/>
  <c r="M15" i="1"/>
  <c r="M16" i="1"/>
  <c r="M17" i="1"/>
  <c r="M18" i="1"/>
  <c r="M19" i="1"/>
  <c r="O15" i="1"/>
  <c r="O16" i="1"/>
  <c r="O17" i="1"/>
  <c r="O18" i="1"/>
  <c r="O19" i="1"/>
  <c r="Q15" i="1"/>
  <c r="Q16" i="1"/>
  <c r="Q17" i="1"/>
  <c r="Q18" i="1"/>
  <c r="Q19" i="1"/>
  <c r="R15" i="1"/>
  <c r="R16" i="1"/>
  <c r="R17" i="1"/>
  <c r="R18" i="1"/>
  <c r="R19" i="1"/>
  <c r="L14" i="1"/>
  <c r="M14" i="1"/>
  <c r="O14" i="1"/>
  <c r="Q14" i="1"/>
  <c r="R14" i="1"/>
  <c r="L13" i="1"/>
  <c r="M13" i="1"/>
  <c r="O13" i="1"/>
  <c r="Q13" i="1"/>
  <c r="R13" i="1"/>
  <c r="L12" i="1"/>
  <c r="M12" i="1"/>
  <c r="O12" i="1"/>
  <c r="Q12" i="1"/>
  <c r="R12" i="1"/>
  <c r="A15" i="9" a="1"/>
  <c r="A15" i="9" s="1"/>
  <c r="B15" i="9"/>
  <c r="C15" i="9"/>
  <c r="D15" i="9"/>
  <c r="E15" i="9"/>
  <c r="F15" i="9"/>
  <c r="G15" i="9"/>
  <c r="H15" i="9"/>
  <c r="I15" i="9"/>
  <c r="J15" i="9"/>
  <c r="K15" i="9"/>
  <c r="A16" i="9" a="1"/>
  <c r="A16" i="9" s="1"/>
  <c r="B16" i="9"/>
  <c r="C16" i="9"/>
  <c r="D16" i="9"/>
  <c r="E16" i="9"/>
  <c r="F16" i="9"/>
  <c r="G16" i="9"/>
  <c r="H16" i="9"/>
  <c r="I16" i="9"/>
  <c r="J16" i="9"/>
  <c r="K16" i="9"/>
  <c r="A17" i="9" a="1"/>
  <c r="A17" i="9" s="1"/>
  <c r="B17" i="9"/>
  <c r="C17" i="9"/>
  <c r="D17" i="9"/>
  <c r="E17" i="9"/>
  <c r="F17" i="9"/>
  <c r="G17" i="9"/>
  <c r="H17" i="9"/>
  <c r="I17" i="9"/>
  <c r="J17" i="9"/>
  <c r="K17" i="9"/>
  <c r="A18" i="9" a="1"/>
  <c r="A18" i="9" s="1"/>
  <c r="B18" i="9"/>
  <c r="C18" i="9"/>
  <c r="D18" i="9"/>
  <c r="E18" i="9"/>
  <c r="F18" i="9"/>
  <c r="G18" i="9"/>
  <c r="H18" i="9"/>
  <c r="I18" i="9"/>
  <c r="J18" i="9"/>
  <c r="K18" i="9"/>
  <c r="A19" i="9" a="1"/>
  <c r="A19" i="9" s="1"/>
  <c r="B19" i="9"/>
  <c r="C19" i="9"/>
  <c r="D19" i="9"/>
  <c r="E19" i="9"/>
  <c r="F19" i="9"/>
  <c r="G19" i="9"/>
  <c r="H19" i="9"/>
  <c r="I19" i="9"/>
  <c r="J19" i="9"/>
  <c r="K19" i="9"/>
  <c r="A20" i="9" a="1"/>
  <c r="A20" i="9" s="1"/>
  <c r="B20" i="9"/>
  <c r="C20" i="9"/>
  <c r="D20" i="9"/>
  <c r="E20" i="9"/>
  <c r="F20" i="9"/>
  <c r="G20" i="9"/>
  <c r="H20" i="9"/>
  <c r="I20" i="9"/>
  <c r="J20" i="9"/>
  <c r="K20" i="9"/>
  <c r="A21" i="9" a="1"/>
  <c r="A21" i="9" s="1"/>
  <c r="B21" i="9"/>
  <c r="C21" i="9"/>
  <c r="D21" i="9"/>
  <c r="E21" i="9"/>
  <c r="F21" i="9"/>
  <c r="G21" i="9"/>
  <c r="H21" i="9"/>
  <c r="I21" i="9"/>
  <c r="J21" i="9"/>
  <c r="K21" i="9"/>
  <c r="A22" i="9" a="1"/>
  <c r="A22" i="9" s="1"/>
  <c r="B22" i="9"/>
  <c r="C22" i="9"/>
  <c r="D22" i="9"/>
  <c r="E22" i="9"/>
  <c r="F22" i="9"/>
  <c r="G22" i="9"/>
  <c r="H22" i="9"/>
  <c r="I22" i="9"/>
  <c r="J22" i="9"/>
  <c r="K22" i="9"/>
  <c r="A23" i="9" a="1"/>
  <c r="A23" i="9" s="1"/>
  <c r="B23" i="9"/>
  <c r="C23" i="9"/>
  <c r="D23" i="9"/>
  <c r="E23" i="9"/>
  <c r="F23" i="9"/>
  <c r="G23" i="9"/>
  <c r="H23" i="9"/>
  <c r="I23" i="9"/>
  <c r="J23" i="9"/>
  <c r="K23" i="9"/>
  <c r="A24" i="9" a="1"/>
  <c r="A24" i="9" s="1"/>
  <c r="B24" i="9"/>
  <c r="C24" i="9"/>
  <c r="D24" i="9"/>
  <c r="E24" i="9"/>
  <c r="F24" i="9"/>
  <c r="G24" i="9"/>
  <c r="H24" i="9"/>
  <c r="I24" i="9"/>
  <c r="J24" i="9"/>
  <c r="K24" i="9"/>
  <c r="A25" i="9" a="1"/>
  <c r="A25" i="9" s="1"/>
  <c r="B25" i="9"/>
  <c r="C25" i="9"/>
  <c r="D25" i="9"/>
  <c r="E25" i="9"/>
  <c r="F25" i="9"/>
  <c r="G25" i="9"/>
  <c r="H25" i="9"/>
  <c r="I25" i="9"/>
  <c r="J25" i="9"/>
  <c r="K25" i="9"/>
  <c r="A26" i="9" a="1"/>
  <c r="A26" i="9" s="1"/>
  <c r="B26" i="9"/>
  <c r="C26" i="9"/>
  <c r="D26" i="9"/>
  <c r="E26" i="9"/>
  <c r="F26" i="9"/>
  <c r="G26" i="9"/>
  <c r="H26" i="9"/>
  <c r="I26" i="9"/>
  <c r="J26" i="9"/>
  <c r="K26" i="9"/>
  <c r="A27" i="9" a="1"/>
  <c r="A27" i="9" s="1"/>
  <c r="B27" i="9"/>
  <c r="C27" i="9"/>
  <c r="D27" i="9"/>
  <c r="E27" i="9"/>
  <c r="F27" i="9"/>
  <c r="G27" i="9"/>
  <c r="H27" i="9"/>
  <c r="I27" i="9"/>
  <c r="J27" i="9"/>
  <c r="K27" i="9"/>
  <c r="A28" i="9" a="1"/>
  <c r="A28" i="9" s="1"/>
  <c r="B28" i="9"/>
  <c r="C28" i="9"/>
  <c r="D28" i="9"/>
  <c r="E28" i="9"/>
  <c r="F28" i="9"/>
  <c r="G28" i="9"/>
  <c r="H28" i="9"/>
  <c r="I28" i="9"/>
  <c r="J28" i="9"/>
  <c r="K28" i="9"/>
  <c r="A29" i="9" a="1"/>
  <c r="A29" i="9" s="1"/>
  <c r="B29" i="9"/>
  <c r="C29" i="9"/>
  <c r="D29" i="9"/>
  <c r="E29" i="9"/>
  <c r="F29" i="9"/>
  <c r="G29" i="9"/>
  <c r="H29" i="9"/>
  <c r="I29" i="9"/>
  <c r="J29" i="9"/>
  <c r="K29" i="9"/>
  <c r="A30" i="9" a="1"/>
  <c r="A30" i="9" s="1"/>
  <c r="B30" i="9"/>
  <c r="C30" i="9"/>
  <c r="D30" i="9"/>
  <c r="E30" i="9"/>
  <c r="F30" i="9"/>
  <c r="G30" i="9"/>
  <c r="H30" i="9"/>
  <c r="I30" i="9"/>
  <c r="J30" i="9"/>
  <c r="K30" i="9"/>
  <c r="A31" i="9" a="1"/>
  <c r="A31" i="9" s="1"/>
  <c r="B31" i="9"/>
  <c r="C31" i="9"/>
  <c r="D31" i="9"/>
  <c r="E31" i="9"/>
  <c r="F31" i="9"/>
  <c r="G31" i="9"/>
  <c r="H31" i="9"/>
  <c r="I31" i="9"/>
  <c r="J31" i="9"/>
  <c r="K31" i="9"/>
  <c r="A32" i="9" a="1"/>
  <c r="A32" i="9" s="1"/>
  <c r="B32" i="9"/>
  <c r="C32" i="9"/>
  <c r="D32" i="9"/>
  <c r="E32" i="9"/>
  <c r="F32" i="9"/>
  <c r="G32" i="9"/>
  <c r="H32" i="9"/>
  <c r="I32" i="9"/>
  <c r="J32" i="9"/>
  <c r="K32" i="9"/>
  <c r="A33" i="9" a="1"/>
  <c r="A33" i="9" s="1"/>
  <c r="B33" i="9"/>
  <c r="C33" i="9"/>
  <c r="D33" i="9"/>
  <c r="E33" i="9"/>
  <c r="F33" i="9"/>
  <c r="G33" i="9"/>
  <c r="H33" i="9"/>
  <c r="I33" i="9"/>
  <c r="J33" i="9"/>
  <c r="K33" i="9"/>
  <c r="A34" i="9" a="1"/>
  <c r="A34" i="9" s="1"/>
  <c r="B34" i="9"/>
  <c r="C34" i="9"/>
  <c r="D34" i="9"/>
  <c r="E34" i="9"/>
  <c r="F34" i="9"/>
  <c r="G34" i="9"/>
  <c r="H34" i="9"/>
  <c r="I34" i="9"/>
  <c r="J34" i="9"/>
  <c r="K34" i="9"/>
  <c r="A35" i="9" a="1"/>
  <c r="A35" i="9" s="1"/>
  <c r="B35" i="9"/>
  <c r="C35" i="9"/>
  <c r="D35" i="9"/>
  <c r="E35" i="9"/>
  <c r="F35" i="9"/>
  <c r="G35" i="9"/>
  <c r="H35" i="9"/>
  <c r="I35" i="9"/>
  <c r="J35" i="9"/>
  <c r="K35" i="9"/>
  <c r="A36" i="9" a="1"/>
  <c r="A36" i="9" s="1"/>
  <c r="B36" i="9"/>
  <c r="C36" i="9"/>
  <c r="D36" i="9"/>
  <c r="E36" i="9"/>
  <c r="F36" i="9"/>
  <c r="G36" i="9"/>
  <c r="H36" i="9"/>
  <c r="I36" i="9"/>
  <c r="J36" i="9"/>
  <c r="K36" i="9"/>
  <c r="A37" i="9" a="1"/>
  <c r="A37" i="9" s="1"/>
  <c r="B37" i="9"/>
  <c r="C37" i="9"/>
  <c r="D37" i="9"/>
  <c r="E37" i="9"/>
  <c r="F37" i="9"/>
  <c r="G37" i="9"/>
  <c r="H37" i="9"/>
  <c r="I37" i="9"/>
  <c r="J37" i="9"/>
  <c r="K37" i="9"/>
  <c r="A38" i="9" a="1"/>
  <c r="A38" i="9" s="1"/>
  <c r="B38" i="9"/>
  <c r="C38" i="9"/>
  <c r="D38" i="9"/>
  <c r="E38" i="9"/>
  <c r="F38" i="9"/>
  <c r="G38" i="9"/>
  <c r="H38" i="9"/>
  <c r="I38" i="9"/>
  <c r="J38" i="9"/>
  <c r="K38" i="9"/>
  <c r="A39" i="9" a="1"/>
  <c r="A39" i="9" s="1"/>
  <c r="B39" i="9"/>
  <c r="C39" i="9"/>
  <c r="D39" i="9"/>
  <c r="E39" i="9"/>
  <c r="F39" i="9"/>
  <c r="G39" i="9"/>
  <c r="H39" i="9"/>
  <c r="I39" i="9"/>
  <c r="J39" i="9"/>
  <c r="K39" i="9"/>
  <c r="A40" i="9" a="1"/>
  <c r="A40" i="9" s="1"/>
  <c r="B40" i="9"/>
  <c r="C40" i="9"/>
  <c r="D40" i="9"/>
  <c r="E40" i="9"/>
  <c r="F40" i="9"/>
  <c r="G40" i="9"/>
  <c r="H40" i="9"/>
  <c r="I40" i="9"/>
  <c r="J40" i="9"/>
  <c r="K40" i="9"/>
  <c r="A41" i="9" a="1"/>
  <c r="A41" i="9" s="1"/>
  <c r="B41" i="9"/>
  <c r="C41" i="9"/>
  <c r="D41" i="9"/>
  <c r="E41" i="9"/>
  <c r="F41" i="9"/>
  <c r="G41" i="9"/>
  <c r="H41" i="9"/>
  <c r="I41" i="9"/>
  <c r="J41" i="9"/>
  <c r="K41" i="9"/>
  <c r="A42" i="9" a="1"/>
  <c r="A42" i="9" s="1"/>
  <c r="B42" i="9"/>
  <c r="C42" i="9"/>
  <c r="D42" i="9"/>
  <c r="E42" i="9"/>
  <c r="F42" i="9"/>
  <c r="G42" i="9"/>
  <c r="H42" i="9"/>
  <c r="I42" i="9"/>
  <c r="J42" i="9"/>
  <c r="K42" i="9"/>
  <c r="A43" i="9" a="1"/>
  <c r="A43" i="9" s="1"/>
  <c r="B43" i="9"/>
  <c r="C43" i="9"/>
  <c r="D43" i="9"/>
  <c r="E43" i="9"/>
  <c r="F43" i="9"/>
  <c r="G43" i="9"/>
  <c r="H43" i="9"/>
  <c r="I43" i="9"/>
  <c r="J43" i="9"/>
  <c r="K43" i="9"/>
  <c r="A44" i="9" a="1"/>
  <c r="A44" i="9" s="1"/>
  <c r="B44" i="9"/>
  <c r="C44" i="9"/>
  <c r="D44" i="9"/>
  <c r="E44" i="9"/>
  <c r="F44" i="9"/>
  <c r="G44" i="9"/>
  <c r="H44" i="9"/>
  <c r="I44" i="9"/>
  <c r="J44" i="9"/>
  <c r="K44" i="9"/>
  <c r="A45" i="9" a="1"/>
  <c r="A45" i="9" s="1"/>
  <c r="B45" i="9"/>
  <c r="C45" i="9"/>
  <c r="D45" i="9"/>
  <c r="E45" i="9"/>
  <c r="F45" i="9"/>
  <c r="G45" i="9"/>
  <c r="H45" i="9"/>
  <c r="I45" i="9"/>
  <c r="J45" i="9"/>
  <c r="K45" i="9"/>
  <c r="A46" i="9" a="1"/>
  <c r="A46" i="9" s="1"/>
  <c r="B46" i="9"/>
  <c r="C46" i="9"/>
  <c r="D46" i="9"/>
  <c r="E46" i="9"/>
  <c r="F46" i="9"/>
  <c r="G46" i="9"/>
  <c r="H46" i="9"/>
  <c r="I46" i="9"/>
  <c r="J46" i="9"/>
  <c r="K46" i="9"/>
  <c r="A47" i="9" a="1"/>
  <c r="A47" i="9" s="1"/>
  <c r="B47" i="9"/>
  <c r="C47" i="9"/>
  <c r="D47" i="9"/>
  <c r="E47" i="9"/>
  <c r="F47" i="9"/>
  <c r="G47" i="9"/>
  <c r="H47" i="9"/>
  <c r="I47" i="9"/>
  <c r="J47" i="9"/>
  <c r="K47" i="9"/>
  <c r="A48" i="9" a="1"/>
  <c r="A48" i="9" s="1"/>
  <c r="B48" i="9"/>
  <c r="C48" i="9"/>
  <c r="D48" i="9"/>
  <c r="E48" i="9"/>
  <c r="F48" i="9"/>
  <c r="G48" i="9"/>
  <c r="H48" i="9"/>
  <c r="I48" i="9"/>
  <c r="J48" i="9"/>
  <c r="K48" i="9"/>
  <c r="A49" i="9" a="1"/>
  <c r="A49" i="9" s="1"/>
  <c r="B49" i="9"/>
  <c r="C49" i="9"/>
  <c r="D49" i="9"/>
  <c r="E49" i="9"/>
  <c r="F49" i="9"/>
  <c r="G49" i="9"/>
  <c r="H49" i="9"/>
  <c r="I49" i="9"/>
  <c r="J49" i="9"/>
  <c r="K49" i="9"/>
  <c r="A50" i="9" a="1"/>
  <c r="A50" i="9" s="1"/>
  <c r="B50" i="9"/>
  <c r="C50" i="9"/>
  <c r="D50" i="9"/>
  <c r="E50" i="9"/>
  <c r="F50" i="9"/>
  <c r="G50" i="9"/>
  <c r="H50" i="9"/>
  <c r="I50" i="9"/>
  <c r="J50" i="9"/>
  <c r="K50" i="9"/>
  <c r="A51" i="9" a="1"/>
  <c r="A51" i="9" s="1"/>
  <c r="B51" i="9"/>
  <c r="C51" i="9"/>
  <c r="D51" i="9"/>
  <c r="E51" i="9"/>
  <c r="F51" i="9"/>
  <c r="G51" i="9"/>
  <c r="H51" i="9"/>
  <c r="I51" i="9"/>
  <c r="J51" i="9"/>
  <c r="K51" i="9"/>
  <c r="A52" i="9" a="1"/>
  <c r="A52" i="9" s="1"/>
  <c r="B52" i="9"/>
  <c r="C52" i="9"/>
  <c r="D52" i="9"/>
  <c r="E52" i="9"/>
  <c r="F52" i="9"/>
  <c r="G52" i="9"/>
  <c r="H52" i="9"/>
  <c r="I52" i="9"/>
  <c r="J52" i="9"/>
  <c r="K52" i="9"/>
  <c r="A53" i="9" a="1"/>
  <c r="A53" i="9" s="1"/>
  <c r="B53" i="9"/>
  <c r="C53" i="9"/>
  <c r="D53" i="9"/>
  <c r="E53" i="9"/>
  <c r="F53" i="9"/>
  <c r="G53" i="9"/>
  <c r="H53" i="9"/>
  <c r="I53" i="9"/>
  <c r="J53" i="9"/>
  <c r="K53" i="9"/>
  <c r="A54" i="9" a="1"/>
  <c r="A54" i="9" s="1"/>
  <c r="B54" i="9"/>
  <c r="C54" i="9"/>
  <c r="D54" i="9"/>
  <c r="E54" i="9"/>
  <c r="F54" i="9"/>
  <c r="G54" i="9"/>
  <c r="H54" i="9"/>
  <c r="I54" i="9"/>
  <c r="J54" i="9"/>
  <c r="K54" i="9"/>
  <c r="A55" i="9" a="1"/>
  <c r="A55" i="9" s="1"/>
  <c r="B55" i="9"/>
  <c r="C55" i="9"/>
  <c r="D55" i="9"/>
  <c r="E55" i="9"/>
  <c r="F55" i="9"/>
  <c r="G55" i="9"/>
  <c r="H55" i="9"/>
  <c r="I55" i="9"/>
  <c r="J55" i="9"/>
  <c r="K55" i="9"/>
  <c r="A56" i="9" a="1"/>
  <c r="A56" i="9" s="1"/>
  <c r="B56" i="9"/>
  <c r="C56" i="9"/>
  <c r="D56" i="9"/>
  <c r="E56" i="9"/>
  <c r="F56" i="9"/>
  <c r="G56" i="9"/>
  <c r="H56" i="9"/>
  <c r="I56" i="9"/>
  <c r="J56" i="9"/>
  <c r="K56" i="9"/>
  <c r="A57" i="9" a="1"/>
  <c r="A57" i="9" s="1"/>
  <c r="B57" i="9"/>
  <c r="C57" i="9"/>
  <c r="D57" i="9"/>
  <c r="E57" i="9"/>
  <c r="F57" i="9"/>
  <c r="G57" i="9"/>
  <c r="H57" i="9"/>
  <c r="I57" i="9"/>
  <c r="J57" i="9"/>
  <c r="K57" i="9"/>
  <c r="A58" i="9" a="1"/>
  <c r="A58" i="9" s="1"/>
  <c r="B58" i="9"/>
  <c r="C58" i="9"/>
  <c r="D58" i="9"/>
  <c r="E58" i="9"/>
  <c r="F58" i="9"/>
  <c r="G58" i="9"/>
  <c r="H58" i="9"/>
  <c r="I58" i="9"/>
  <c r="J58" i="9"/>
  <c r="K58" i="9"/>
  <c r="A59" i="9" a="1"/>
  <c r="A59" i="9" s="1"/>
  <c r="B59" i="9"/>
  <c r="C59" i="9"/>
  <c r="D59" i="9"/>
  <c r="E59" i="9"/>
  <c r="F59" i="9"/>
  <c r="G59" i="9"/>
  <c r="H59" i="9"/>
  <c r="I59" i="9"/>
  <c r="J59" i="9"/>
  <c r="K59" i="9"/>
  <c r="A60" i="9" a="1"/>
  <c r="A60" i="9" s="1"/>
  <c r="B60" i="9"/>
  <c r="C60" i="9"/>
  <c r="D60" i="9"/>
  <c r="E60" i="9"/>
  <c r="F60" i="9"/>
  <c r="G60" i="9"/>
  <c r="H60" i="9"/>
  <c r="I60" i="9"/>
  <c r="J60" i="9"/>
  <c r="K60" i="9"/>
  <c r="A61" i="9" a="1"/>
  <c r="A61" i="9" s="1"/>
  <c r="B61" i="9"/>
  <c r="C61" i="9"/>
  <c r="D61" i="9"/>
  <c r="E61" i="9"/>
  <c r="F61" i="9"/>
  <c r="G61" i="9"/>
  <c r="H61" i="9"/>
  <c r="I61" i="9"/>
  <c r="J61" i="9"/>
  <c r="K61" i="9"/>
  <c r="A62" i="9" a="1"/>
  <c r="A62" i="9" s="1"/>
  <c r="B62" i="9"/>
  <c r="C62" i="9"/>
  <c r="D62" i="9"/>
  <c r="E62" i="9"/>
  <c r="F62" i="9"/>
  <c r="G62" i="9"/>
  <c r="H62" i="9"/>
  <c r="I62" i="9"/>
  <c r="J62" i="9"/>
  <c r="K62" i="9"/>
  <c r="A63" i="9" a="1"/>
  <c r="A63" i="9" s="1"/>
  <c r="B63" i="9"/>
  <c r="C63" i="9"/>
  <c r="D63" i="9"/>
  <c r="E63" i="9"/>
  <c r="F63" i="9"/>
  <c r="G63" i="9"/>
  <c r="H63" i="9"/>
  <c r="I63" i="9"/>
  <c r="J63" i="9"/>
  <c r="K63" i="9"/>
  <c r="A64" i="9" a="1"/>
  <c r="A64" i="9" s="1"/>
  <c r="B64" i="9"/>
  <c r="C64" i="9"/>
  <c r="D64" i="9"/>
  <c r="E64" i="9"/>
  <c r="F64" i="9"/>
  <c r="G64" i="9"/>
  <c r="H64" i="9"/>
  <c r="I64" i="9"/>
  <c r="J64" i="9"/>
  <c r="K64" i="9"/>
  <c r="A65" i="9" a="1"/>
  <c r="A65" i="9" s="1"/>
  <c r="B65" i="9"/>
  <c r="C65" i="9"/>
  <c r="D65" i="9"/>
  <c r="E65" i="9"/>
  <c r="F65" i="9"/>
  <c r="G65" i="9"/>
  <c r="H65" i="9"/>
  <c r="I65" i="9"/>
  <c r="J65" i="9"/>
  <c r="K65" i="9"/>
  <c r="A66" i="9" a="1"/>
  <c r="A66" i="9" s="1"/>
  <c r="B66" i="9"/>
  <c r="C66" i="9"/>
  <c r="D66" i="9"/>
  <c r="E66" i="9"/>
  <c r="F66" i="9"/>
  <c r="G66" i="9"/>
  <c r="H66" i="9"/>
  <c r="I66" i="9"/>
  <c r="J66" i="9"/>
  <c r="K66" i="9"/>
  <c r="A67" i="9" a="1"/>
  <c r="A67" i="9" s="1"/>
  <c r="B67" i="9"/>
  <c r="C67" i="9"/>
  <c r="D67" i="9"/>
  <c r="E67" i="9"/>
  <c r="F67" i="9"/>
  <c r="G67" i="9"/>
  <c r="H67" i="9"/>
  <c r="I67" i="9"/>
  <c r="J67" i="9"/>
  <c r="K67" i="9"/>
  <c r="A68" i="9" a="1"/>
  <c r="A68" i="9" s="1"/>
  <c r="B68" i="9"/>
  <c r="C68" i="9"/>
  <c r="D68" i="9"/>
  <c r="E68" i="9"/>
  <c r="F68" i="9"/>
  <c r="G68" i="9"/>
  <c r="H68" i="9"/>
  <c r="I68" i="9"/>
  <c r="J68" i="9"/>
  <c r="K68" i="9"/>
  <c r="A69" i="9" a="1"/>
  <c r="A69" i="9" s="1"/>
  <c r="B69" i="9"/>
  <c r="C69" i="9"/>
  <c r="D69" i="9"/>
  <c r="E69" i="9"/>
  <c r="F69" i="9"/>
  <c r="G69" i="9"/>
  <c r="H69" i="9"/>
  <c r="I69" i="9"/>
  <c r="J69" i="9"/>
  <c r="K69" i="9"/>
  <c r="A70" i="9" a="1"/>
  <c r="A70" i="9" s="1"/>
  <c r="B70" i="9"/>
  <c r="C70" i="9"/>
  <c r="D70" i="9"/>
  <c r="E70" i="9"/>
  <c r="F70" i="9"/>
  <c r="G70" i="9"/>
  <c r="H70" i="9"/>
  <c r="I70" i="9"/>
  <c r="J70" i="9"/>
  <c r="K70" i="9"/>
  <c r="A71" i="9" a="1"/>
  <c r="A71" i="9" s="1"/>
  <c r="B71" i="9"/>
  <c r="C71" i="9"/>
  <c r="D71" i="9"/>
  <c r="E71" i="9"/>
  <c r="F71" i="9"/>
  <c r="G71" i="9"/>
  <c r="H71" i="9"/>
  <c r="I71" i="9"/>
  <c r="J71" i="9"/>
  <c r="K71" i="9"/>
  <c r="A72" i="9" a="1"/>
  <c r="A72" i="9" s="1"/>
  <c r="B72" i="9"/>
  <c r="C72" i="9"/>
  <c r="D72" i="9"/>
  <c r="E72" i="9"/>
  <c r="F72" i="9"/>
  <c r="G72" i="9"/>
  <c r="H72" i="9"/>
  <c r="I72" i="9"/>
  <c r="J72" i="9"/>
  <c r="K72" i="9"/>
  <c r="A73" i="9" a="1"/>
  <c r="A73" i="9" s="1"/>
  <c r="B73" i="9"/>
  <c r="C73" i="9"/>
  <c r="D73" i="9"/>
  <c r="E73" i="9"/>
  <c r="F73" i="9"/>
  <c r="G73" i="9"/>
  <c r="H73" i="9"/>
  <c r="I73" i="9"/>
  <c r="J73" i="9"/>
  <c r="K73" i="9"/>
  <c r="A74" i="9" a="1"/>
  <c r="A74" i="9" s="1"/>
  <c r="B74" i="9"/>
  <c r="C74" i="9"/>
  <c r="D74" i="9"/>
  <c r="E74" i="9"/>
  <c r="F74" i="9"/>
  <c r="G74" i="9"/>
  <c r="H74" i="9"/>
  <c r="I74" i="9"/>
  <c r="J74" i="9"/>
  <c r="K74" i="9"/>
  <c r="A75" i="9" a="1"/>
  <c r="A75" i="9" s="1"/>
  <c r="B75" i="9"/>
  <c r="C75" i="9"/>
  <c r="D75" i="9"/>
  <c r="E75" i="9"/>
  <c r="F75" i="9"/>
  <c r="G75" i="9"/>
  <c r="H75" i="9"/>
  <c r="I75" i="9"/>
  <c r="J75" i="9"/>
  <c r="K75" i="9"/>
  <c r="A76" i="9" a="1"/>
  <c r="A76" i="9" s="1"/>
  <c r="B76" i="9"/>
  <c r="C76" i="9"/>
  <c r="D76" i="9"/>
  <c r="E76" i="9"/>
  <c r="F76" i="9"/>
  <c r="G76" i="9"/>
  <c r="H76" i="9"/>
  <c r="I76" i="9"/>
  <c r="J76" i="9"/>
  <c r="K76" i="9"/>
  <c r="A77" i="9" a="1"/>
  <c r="A77" i="9" s="1"/>
  <c r="B77" i="9"/>
  <c r="C77" i="9"/>
  <c r="D77" i="9"/>
  <c r="E77" i="9"/>
  <c r="F77" i="9"/>
  <c r="G77" i="9"/>
  <c r="H77" i="9"/>
  <c r="I77" i="9"/>
  <c r="J77" i="9"/>
  <c r="K77" i="9"/>
  <c r="A78" i="9" a="1"/>
  <c r="A78" i="9" s="1"/>
  <c r="B78" i="9"/>
  <c r="C78" i="9"/>
  <c r="D78" i="9"/>
  <c r="E78" i="9"/>
  <c r="F78" i="9"/>
  <c r="G78" i="9"/>
  <c r="H78" i="9"/>
  <c r="I78" i="9"/>
  <c r="J78" i="9"/>
  <c r="K78" i="9"/>
  <c r="A79" i="9" a="1"/>
  <c r="A79" i="9" s="1"/>
  <c r="B79" i="9"/>
  <c r="C79" i="9"/>
  <c r="D79" i="9"/>
  <c r="E79" i="9"/>
  <c r="F79" i="9"/>
  <c r="G79" i="9"/>
  <c r="H79" i="9"/>
  <c r="I79" i="9"/>
  <c r="J79" i="9"/>
  <c r="K79" i="9"/>
  <c r="A80" i="9" a="1"/>
  <c r="A80" i="9" s="1"/>
  <c r="B80" i="9"/>
  <c r="C80" i="9"/>
  <c r="D80" i="9"/>
  <c r="E80" i="9"/>
  <c r="F80" i="9"/>
  <c r="G80" i="9"/>
  <c r="H80" i="9"/>
  <c r="I80" i="9"/>
  <c r="J80" i="9"/>
  <c r="K80" i="9"/>
  <c r="A81" i="9" a="1"/>
  <c r="A81" i="9" s="1"/>
  <c r="B81" i="9"/>
  <c r="C81" i="9"/>
  <c r="D81" i="9"/>
  <c r="E81" i="9"/>
  <c r="F81" i="9"/>
  <c r="G81" i="9"/>
  <c r="H81" i="9"/>
  <c r="I81" i="9"/>
  <c r="J81" i="9"/>
  <c r="K81" i="9"/>
  <c r="A82" i="9" a="1"/>
  <c r="A82" i="9" s="1"/>
  <c r="B82" i="9"/>
  <c r="C82" i="9"/>
  <c r="D82" i="9"/>
  <c r="E82" i="9"/>
  <c r="F82" i="9"/>
  <c r="G82" i="9"/>
  <c r="H82" i="9"/>
  <c r="I82" i="9"/>
  <c r="J82" i="9"/>
  <c r="K82" i="9"/>
  <c r="A83" i="9" a="1"/>
  <c r="A83" i="9" s="1"/>
  <c r="B83" i="9"/>
  <c r="C83" i="9"/>
  <c r="D83" i="9"/>
  <c r="E83" i="9"/>
  <c r="F83" i="9"/>
  <c r="G83" i="9"/>
  <c r="H83" i="9"/>
  <c r="I83" i="9"/>
  <c r="J83" i="9"/>
  <c r="K83" i="9"/>
  <c r="A84" i="9" a="1"/>
  <c r="A84" i="9" s="1"/>
  <c r="B84" i="9"/>
  <c r="C84" i="9"/>
  <c r="D84" i="9"/>
  <c r="E84" i="9"/>
  <c r="F84" i="9"/>
  <c r="G84" i="9"/>
  <c r="H84" i="9"/>
  <c r="I84" i="9"/>
  <c r="J84" i="9"/>
  <c r="K84" i="9"/>
  <c r="A85" i="9" a="1"/>
  <c r="A85" i="9" s="1"/>
  <c r="B85" i="9"/>
  <c r="C85" i="9"/>
  <c r="D85" i="9"/>
  <c r="E85" i="9"/>
  <c r="F85" i="9"/>
  <c r="G85" i="9"/>
  <c r="H85" i="9"/>
  <c r="I85" i="9"/>
  <c r="J85" i="9"/>
  <c r="K85" i="9"/>
  <c r="A86" i="9" a="1"/>
  <c r="A86" i="9" s="1"/>
  <c r="B86" i="9"/>
  <c r="C86" i="9"/>
  <c r="D86" i="9"/>
  <c r="E86" i="9"/>
  <c r="F86" i="9"/>
  <c r="G86" i="9"/>
  <c r="H86" i="9"/>
  <c r="I86" i="9"/>
  <c r="J86" i="9"/>
  <c r="K86" i="9"/>
  <c r="A87" i="9" a="1"/>
  <c r="A87" i="9" s="1"/>
  <c r="B87" i="9"/>
  <c r="C87" i="9"/>
  <c r="D87" i="9"/>
  <c r="E87" i="9"/>
  <c r="F87" i="9"/>
  <c r="G87" i="9"/>
  <c r="H87" i="9"/>
  <c r="I87" i="9"/>
  <c r="J87" i="9"/>
  <c r="K87" i="9"/>
  <c r="A88" i="9" a="1"/>
  <c r="A88" i="9" s="1"/>
  <c r="B88" i="9"/>
  <c r="C88" i="9"/>
  <c r="D88" i="9"/>
  <c r="E88" i="9"/>
  <c r="F88" i="9"/>
  <c r="G88" i="9"/>
  <c r="H88" i="9"/>
  <c r="I88" i="9"/>
  <c r="J88" i="9"/>
  <c r="K88" i="9"/>
  <c r="A89" i="9" a="1"/>
  <c r="A89" i="9" s="1"/>
  <c r="B89" i="9"/>
  <c r="C89" i="9"/>
  <c r="D89" i="9"/>
  <c r="E89" i="9"/>
  <c r="F89" i="9"/>
  <c r="G89" i="9"/>
  <c r="H89" i="9"/>
  <c r="I89" i="9"/>
  <c r="J89" i="9"/>
  <c r="K89" i="9"/>
  <c r="A90" i="9" a="1"/>
  <c r="A90" i="9" s="1"/>
  <c r="B90" i="9"/>
  <c r="C90" i="9"/>
  <c r="D90" i="9"/>
  <c r="E90" i="9"/>
  <c r="F90" i="9"/>
  <c r="G90" i="9"/>
  <c r="H90" i="9"/>
  <c r="I90" i="9"/>
  <c r="J90" i="9"/>
  <c r="K90" i="9"/>
  <c r="A91" i="9" a="1"/>
  <c r="A91" i="9" s="1"/>
  <c r="B91" i="9"/>
  <c r="C91" i="9"/>
  <c r="D91" i="9"/>
  <c r="E91" i="9"/>
  <c r="F91" i="9"/>
  <c r="G91" i="9"/>
  <c r="H91" i="9"/>
  <c r="I91" i="9"/>
  <c r="J91" i="9"/>
  <c r="K91" i="9"/>
  <c r="A92" i="9" a="1"/>
  <c r="A92" i="9" s="1"/>
  <c r="B92" i="9"/>
  <c r="C92" i="9"/>
  <c r="D92" i="9"/>
  <c r="E92" i="9"/>
  <c r="F92" i="9"/>
  <c r="G92" i="9"/>
  <c r="H92" i="9"/>
  <c r="I92" i="9"/>
  <c r="J92" i="9"/>
  <c r="K92" i="9"/>
  <c r="A93" i="9" a="1"/>
  <c r="A93" i="9" s="1"/>
  <c r="B93" i="9"/>
  <c r="C93" i="9"/>
  <c r="D93" i="9"/>
  <c r="E93" i="9"/>
  <c r="F93" i="9"/>
  <c r="G93" i="9"/>
  <c r="H93" i="9"/>
  <c r="I93" i="9"/>
  <c r="J93" i="9"/>
  <c r="K93" i="9"/>
  <c r="A94" i="9" a="1"/>
  <c r="A94" i="9" s="1"/>
  <c r="B94" i="9"/>
  <c r="C94" i="9"/>
  <c r="D94" i="9"/>
  <c r="E94" i="9"/>
  <c r="F94" i="9"/>
  <c r="G94" i="9"/>
  <c r="H94" i="9"/>
  <c r="I94" i="9"/>
  <c r="J94" i="9"/>
  <c r="K94" i="9"/>
  <c r="A95" i="9" a="1"/>
  <c r="A95" i="9" s="1"/>
  <c r="B95" i="9"/>
  <c r="C95" i="9"/>
  <c r="D95" i="9"/>
  <c r="E95" i="9"/>
  <c r="F95" i="9"/>
  <c r="G95" i="9"/>
  <c r="H95" i="9"/>
  <c r="I95" i="9"/>
  <c r="J95" i="9"/>
  <c r="K95" i="9"/>
  <c r="A96" i="9" a="1"/>
  <c r="A96" i="9" s="1"/>
  <c r="B96" i="9"/>
  <c r="C96" i="9"/>
  <c r="D96" i="9"/>
  <c r="E96" i="9"/>
  <c r="F96" i="9"/>
  <c r="G96" i="9"/>
  <c r="H96" i="9"/>
  <c r="I96" i="9"/>
  <c r="J96" i="9"/>
  <c r="K96" i="9"/>
  <c r="A97" i="9" a="1"/>
  <c r="A97" i="9" s="1"/>
  <c r="B97" i="9"/>
  <c r="C97" i="9"/>
  <c r="D97" i="9"/>
  <c r="E97" i="9"/>
  <c r="F97" i="9"/>
  <c r="G97" i="9"/>
  <c r="H97" i="9"/>
  <c r="I97" i="9"/>
  <c r="J97" i="9"/>
  <c r="K97" i="9"/>
  <c r="A98" i="9" a="1"/>
  <c r="A98" i="9" s="1"/>
  <c r="B98" i="9"/>
  <c r="C98" i="9"/>
  <c r="D98" i="9"/>
  <c r="E98" i="9"/>
  <c r="F98" i="9"/>
  <c r="G98" i="9"/>
  <c r="H98" i="9"/>
  <c r="I98" i="9"/>
  <c r="J98" i="9"/>
  <c r="K98" i="9"/>
  <c r="A99" i="9" a="1"/>
  <c r="A99" i="9" s="1"/>
  <c r="B99" i="9"/>
  <c r="C99" i="9"/>
  <c r="D99" i="9"/>
  <c r="E99" i="9"/>
  <c r="F99" i="9"/>
  <c r="G99" i="9"/>
  <c r="H99" i="9"/>
  <c r="I99" i="9"/>
  <c r="J99" i="9"/>
  <c r="K99" i="9"/>
  <c r="A100" i="9" a="1"/>
  <c r="A100" i="9" s="1"/>
  <c r="B100" i="9"/>
  <c r="C100" i="9"/>
  <c r="D100" i="9"/>
  <c r="E100" i="9"/>
  <c r="F100" i="9"/>
  <c r="G100" i="9"/>
  <c r="H100" i="9"/>
  <c r="I100" i="9"/>
  <c r="J100" i="9"/>
  <c r="K100" i="9"/>
  <c r="A101" i="9" a="1"/>
  <c r="A101" i="9" s="1"/>
  <c r="B101" i="9"/>
  <c r="C101" i="9"/>
  <c r="D101" i="9"/>
  <c r="E101" i="9"/>
  <c r="F101" i="9"/>
  <c r="G101" i="9"/>
  <c r="H101" i="9"/>
  <c r="I101" i="9"/>
  <c r="J101" i="9"/>
  <c r="K101" i="9"/>
  <c r="A102" i="9" a="1"/>
  <c r="A102" i="9" s="1"/>
  <c r="B102" i="9"/>
  <c r="C102" i="9"/>
  <c r="D102" i="9"/>
  <c r="E102" i="9"/>
  <c r="F102" i="9"/>
  <c r="G102" i="9"/>
  <c r="H102" i="9"/>
  <c r="I102" i="9"/>
  <c r="J102" i="9"/>
  <c r="K102" i="9"/>
  <c r="A103" i="9" a="1"/>
  <c r="A103" i="9" s="1"/>
  <c r="B103" i="9"/>
  <c r="C103" i="9"/>
  <c r="D103" i="9"/>
  <c r="E103" i="9"/>
  <c r="F103" i="9"/>
  <c r="G103" i="9"/>
  <c r="H103" i="9"/>
  <c r="I103" i="9"/>
  <c r="J103" i="9"/>
  <c r="K103" i="9"/>
  <c r="A104" i="9" a="1"/>
  <c r="A104" i="9" s="1"/>
  <c r="B104" i="9"/>
  <c r="C104" i="9"/>
  <c r="D104" i="9"/>
  <c r="E104" i="9"/>
  <c r="F104" i="9"/>
  <c r="G104" i="9"/>
  <c r="H104" i="9"/>
  <c r="I104" i="9"/>
  <c r="J104" i="9"/>
  <c r="K104" i="9"/>
  <c r="A105" i="9" a="1"/>
  <c r="A105" i="9" s="1"/>
  <c r="B105" i="9"/>
  <c r="C105" i="9"/>
  <c r="D105" i="9"/>
  <c r="E105" i="9"/>
  <c r="F105" i="9"/>
  <c r="G105" i="9"/>
  <c r="H105" i="9"/>
  <c r="I105" i="9"/>
  <c r="J105" i="9"/>
  <c r="K105" i="9"/>
  <c r="A106" i="9" a="1"/>
  <c r="A106" i="9" s="1"/>
  <c r="B106" i="9"/>
  <c r="C106" i="9"/>
  <c r="D106" i="9"/>
  <c r="E106" i="9"/>
  <c r="F106" i="9"/>
  <c r="G106" i="9"/>
  <c r="H106" i="9"/>
  <c r="I106" i="9"/>
  <c r="J106" i="9"/>
  <c r="K106" i="9"/>
  <c r="A107" i="9" a="1"/>
  <c r="A107" i="9" s="1"/>
  <c r="B107" i="9"/>
  <c r="C107" i="9"/>
  <c r="D107" i="9"/>
  <c r="E107" i="9"/>
  <c r="F107" i="9"/>
  <c r="G107" i="9"/>
  <c r="H107" i="9"/>
  <c r="I107" i="9"/>
  <c r="J107" i="9"/>
  <c r="K107" i="9"/>
  <c r="A108" i="9" a="1"/>
  <c r="A108" i="9" s="1"/>
  <c r="B108" i="9"/>
  <c r="C108" i="9"/>
  <c r="D108" i="9"/>
  <c r="E108" i="9"/>
  <c r="F108" i="9"/>
  <c r="G108" i="9"/>
  <c r="H108" i="9"/>
  <c r="I108" i="9"/>
  <c r="J108" i="9"/>
  <c r="K108" i="9"/>
  <c r="A109" i="9" a="1"/>
  <c r="A109" i="9" s="1"/>
  <c r="B109" i="9"/>
  <c r="C109" i="9"/>
  <c r="D109" i="9"/>
  <c r="E109" i="9"/>
  <c r="F109" i="9"/>
  <c r="G109" i="9"/>
  <c r="H109" i="9"/>
  <c r="I109" i="9"/>
  <c r="J109" i="9"/>
  <c r="K109" i="9"/>
  <c r="A110" i="9" a="1"/>
  <c r="A110" i="9" s="1"/>
  <c r="B110" i="9"/>
  <c r="C110" i="9"/>
  <c r="D110" i="9"/>
  <c r="E110" i="9"/>
  <c r="F110" i="9"/>
  <c r="G110" i="9"/>
  <c r="H110" i="9"/>
  <c r="I110" i="9"/>
  <c r="J110" i="9"/>
  <c r="K110" i="9"/>
  <c r="A111" i="9" a="1"/>
  <c r="A111" i="9" s="1"/>
  <c r="B111" i="9"/>
  <c r="C111" i="9"/>
  <c r="D111" i="9"/>
  <c r="E111" i="9"/>
  <c r="F111" i="9"/>
  <c r="G111" i="9"/>
  <c r="H111" i="9"/>
  <c r="I111" i="9"/>
  <c r="J111" i="9"/>
  <c r="K111" i="9"/>
  <c r="A112" i="9" a="1"/>
  <c r="A112" i="9" s="1"/>
  <c r="B112" i="9"/>
  <c r="C112" i="9"/>
  <c r="D112" i="9"/>
  <c r="E112" i="9"/>
  <c r="F112" i="9"/>
  <c r="G112" i="9"/>
  <c r="H112" i="9"/>
  <c r="I112" i="9"/>
  <c r="J112" i="9"/>
  <c r="K112" i="9"/>
  <c r="A113" i="9" a="1"/>
  <c r="A113" i="9" s="1"/>
  <c r="B113" i="9"/>
  <c r="C113" i="9"/>
  <c r="D113" i="9"/>
  <c r="E113" i="9"/>
  <c r="F113" i="9"/>
  <c r="G113" i="9"/>
  <c r="H113" i="9"/>
  <c r="I113" i="9"/>
  <c r="J113" i="9"/>
  <c r="K113" i="9"/>
  <c r="A114" i="9" a="1"/>
  <c r="A114" i="9" s="1"/>
  <c r="B114" i="9"/>
  <c r="C114" i="9"/>
  <c r="D114" i="9"/>
  <c r="E114" i="9"/>
  <c r="F114" i="9"/>
  <c r="G114" i="9"/>
  <c r="H114" i="9"/>
  <c r="I114" i="9"/>
  <c r="J114" i="9"/>
  <c r="K114" i="9"/>
  <c r="A115" i="9" a="1"/>
  <c r="A115" i="9" s="1"/>
  <c r="B115" i="9"/>
  <c r="C115" i="9"/>
  <c r="D115" i="9"/>
  <c r="E115" i="9"/>
  <c r="F115" i="9"/>
  <c r="G115" i="9"/>
  <c r="H115" i="9"/>
  <c r="I115" i="9"/>
  <c r="J115" i="9"/>
  <c r="K115" i="9"/>
  <c r="A116" i="9" a="1"/>
  <c r="A116" i="9" s="1"/>
  <c r="B116" i="9"/>
  <c r="C116" i="9"/>
  <c r="D116" i="9"/>
  <c r="E116" i="9"/>
  <c r="F116" i="9"/>
  <c r="G116" i="9"/>
  <c r="H116" i="9"/>
  <c r="I116" i="9"/>
  <c r="J116" i="9"/>
  <c r="K116" i="9"/>
  <c r="A117" i="9" a="1"/>
  <c r="A117" i="9" s="1"/>
  <c r="B117" i="9"/>
  <c r="C117" i="9"/>
  <c r="D117" i="9"/>
  <c r="E117" i="9"/>
  <c r="F117" i="9"/>
  <c r="G117" i="9"/>
  <c r="H117" i="9"/>
  <c r="I117" i="9"/>
  <c r="J117" i="9"/>
  <c r="K117" i="9"/>
  <c r="A118" i="9" a="1"/>
  <c r="A118" i="9" s="1"/>
  <c r="B118" i="9"/>
  <c r="C118" i="9"/>
  <c r="D118" i="9"/>
  <c r="E118" i="9"/>
  <c r="F118" i="9"/>
  <c r="G118" i="9"/>
  <c r="H118" i="9"/>
  <c r="I118" i="9"/>
  <c r="J118" i="9"/>
  <c r="K118" i="9"/>
  <c r="A119" i="9" a="1"/>
  <c r="A119" i="9" s="1"/>
  <c r="B119" i="9"/>
  <c r="C119" i="9"/>
  <c r="D119" i="9"/>
  <c r="E119" i="9"/>
  <c r="F119" i="9"/>
  <c r="G119" i="9"/>
  <c r="H119" i="9"/>
  <c r="I119" i="9"/>
  <c r="J119" i="9"/>
  <c r="K119" i="9"/>
  <c r="A120" i="9" a="1"/>
  <c r="A120" i="9" s="1"/>
  <c r="B120" i="9"/>
  <c r="C120" i="9"/>
  <c r="D120" i="9"/>
  <c r="E120" i="9"/>
  <c r="F120" i="9"/>
  <c r="G120" i="9"/>
  <c r="H120" i="9"/>
  <c r="I120" i="9"/>
  <c r="J120" i="9"/>
  <c r="K120" i="9"/>
  <c r="A121" i="9" a="1"/>
  <c r="A121" i="9" s="1"/>
  <c r="B121" i="9"/>
  <c r="C121" i="9"/>
  <c r="D121" i="9"/>
  <c r="E121" i="9"/>
  <c r="F121" i="9"/>
  <c r="G121" i="9"/>
  <c r="H121" i="9"/>
  <c r="I121" i="9"/>
  <c r="J121" i="9"/>
  <c r="K121" i="9"/>
  <c r="A122" i="9" a="1"/>
  <c r="A122" i="9" s="1"/>
  <c r="B122" i="9"/>
  <c r="C122" i="9"/>
  <c r="D122" i="9"/>
  <c r="E122" i="9"/>
  <c r="F122" i="9"/>
  <c r="G122" i="9"/>
  <c r="H122" i="9"/>
  <c r="I122" i="9"/>
  <c r="J122" i="9"/>
  <c r="K122" i="9"/>
  <c r="A123" i="9" a="1"/>
  <c r="A123" i="9" s="1"/>
  <c r="B123" i="9"/>
  <c r="C123" i="9"/>
  <c r="D123" i="9"/>
  <c r="E123" i="9"/>
  <c r="F123" i="9"/>
  <c r="G123" i="9"/>
  <c r="H123" i="9"/>
  <c r="I123" i="9"/>
  <c r="J123" i="9"/>
  <c r="K123" i="9"/>
  <c r="A124" i="9" a="1"/>
  <c r="A124" i="9" s="1"/>
  <c r="B124" i="9"/>
  <c r="C124" i="9"/>
  <c r="D124" i="9"/>
  <c r="E124" i="9"/>
  <c r="F124" i="9"/>
  <c r="G124" i="9"/>
  <c r="H124" i="9"/>
  <c r="I124" i="9"/>
  <c r="J124" i="9"/>
  <c r="K124" i="9"/>
  <c r="A125" i="9" a="1"/>
  <c r="A125" i="9" s="1"/>
  <c r="B125" i="9"/>
  <c r="C125" i="9"/>
  <c r="D125" i="9"/>
  <c r="E125" i="9"/>
  <c r="F125" i="9"/>
  <c r="G125" i="9"/>
  <c r="H125" i="9"/>
  <c r="I125" i="9"/>
  <c r="J125" i="9"/>
  <c r="K125" i="9"/>
  <c r="A126" i="9" a="1"/>
  <c r="A126" i="9" s="1"/>
  <c r="B126" i="9"/>
  <c r="C126" i="9"/>
  <c r="D126" i="9"/>
  <c r="E126" i="9"/>
  <c r="F126" i="9"/>
  <c r="G126" i="9"/>
  <c r="H126" i="9"/>
  <c r="I126" i="9"/>
  <c r="J126" i="9"/>
  <c r="K126" i="9"/>
  <c r="A127" i="9" a="1"/>
  <c r="A127" i="9" s="1"/>
  <c r="B127" i="9"/>
  <c r="C127" i="9"/>
  <c r="D127" i="9"/>
  <c r="E127" i="9"/>
  <c r="F127" i="9"/>
  <c r="G127" i="9"/>
  <c r="H127" i="9"/>
  <c r="I127" i="9"/>
  <c r="J127" i="9"/>
  <c r="K127" i="9"/>
  <c r="A128" i="9" a="1"/>
  <c r="A128" i="9" s="1"/>
  <c r="B128" i="9"/>
  <c r="C128" i="9"/>
  <c r="D128" i="9"/>
  <c r="E128" i="9"/>
  <c r="F128" i="9"/>
  <c r="G128" i="9"/>
  <c r="H128" i="9"/>
  <c r="I128" i="9"/>
  <c r="J128" i="9"/>
  <c r="K128" i="9"/>
  <c r="A129" i="9" a="1"/>
  <c r="A129" i="9" s="1"/>
  <c r="B129" i="9"/>
  <c r="C129" i="9"/>
  <c r="D129" i="9"/>
  <c r="E129" i="9"/>
  <c r="F129" i="9"/>
  <c r="G129" i="9"/>
  <c r="H129" i="9"/>
  <c r="I129" i="9"/>
  <c r="J129" i="9"/>
  <c r="K129" i="9"/>
  <c r="E12" i="9"/>
  <c r="E13" i="9"/>
  <c r="E14" i="9"/>
  <c r="E9" i="9"/>
  <c r="E10" i="9"/>
  <c r="E11" i="9"/>
  <c r="E8" i="9"/>
  <c r="A9" i="9" a="1"/>
  <c r="A9" i="9" s="1"/>
  <c r="B9" i="9"/>
  <c r="C9" i="9"/>
  <c r="D9" i="9"/>
  <c r="F9" i="9"/>
  <c r="G9" i="9"/>
  <c r="H9" i="9"/>
  <c r="I9" i="9"/>
  <c r="J9" i="9"/>
  <c r="K9" i="9"/>
  <c r="A10" i="9" a="1"/>
  <c r="A10" i="9" s="1"/>
  <c r="B10" i="9"/>
  <c r="C10" i="9"/>
  <c r="D10" i="9"/>
  <c r="F10" i="9"/>
  <c r="G10" i="9"/>
  <c r="H10" i="9"/>
  <c r="I10" i="9"/>
  <c r="J10" i="9"/>
  <c r="K10" i="9"/>
  <c r="A11" i="9" a="1"/>
  <c r="A11" i="9" s="1"/>
  <c r="B11" i="9"/>
  <c r="C11" i="9"/>
  <c r="D11" i="9"/>
  <c r="F11" i="9"/>
  <c r="G11" i="9"/>
  <c r="H11" i="9"/>
  <c r="I11" i="9"/>
  <c r="J11" i="9"/>
  <c r="K11" i="9"/>
  <c r="A12" i="9" a="1"/>
  <c r="A12" i="9" s="1"/>
  <c r="B12" i="9"/>
  <c r="C12" i="9"/>
  <c r="D12" i="9"/>
  <c r="F12" i="9"/>
  <c r="G12" i="9"/>
  <c r="H12" i="9"/>
  <c r="I12" i="9"/>
  <c r="J12" i="9"/>
  <c r="K12" i="9"/>
  <c r="A13" i="9" a="1"/>
  <c r="A13" i="9" s="1"/>
  <c r="B13" i="9"/>
  <c r="C13" i="9"/>
  <c r="D13" i="9"/>
  <c r="F13" i="9"/>
  <c r="G13" i="9"/>
  <c r="H13" i="9"/>
  <c r="I13" i="9"/>
  <c r="J13" i="9"/>
  <c r="K13" i="9"/>
  <c r="A14" i="9" a="1"/>
  <c r="A14" i="9" s="1"/>
  <c r="B14" i="9"/>
  <c r="C14" i="9"/>
  <c r="D14" i="9"/>
  <c r="F14" i="9"/>
  <c r="G14" i="9"/>
  <c r="H14" i="9"/>
  <c r="I14" i="9"/>
  <c r="J14" i="9"/>
  <c r="K14" i="9"/>
  <c r="K8" i="9"/>
  <c r="J8" i="9"/>
  <c r="I8" i="9"/>
  <c r="H8" i="9"/>
  <c r="G8" i="9"/>
  <c r="F8" i="9"/>
  <c r="D8" i="9"/>
  <c r="C8" i="9"/>
  <c r="B8" i="9"/>
  <c r="A8" i="9" a="1"/>
  <c r="A8" i="9" s="1"/>
  <c r="D3" i="9"/>
  <c r="B5" i="9"/>
  <c r="B4" i="9"/>
  <c r="B3" i="9"/>
  <c r="B2" i="9"/>
  <c r="L11" i="1" l="1"/>
  <c r="M11" i="1"/>
  <c r="O11" i="1"/>
  <c r="Q11" i="1"/>
  <c r="R11" i="1"/>
  <c r="E2" i="1" l="1"/>
  <c r="E2" i="9" s="1"/>
  <c r="L10" i="1" l="1"/>
  <c r="M10" i="1"/>
  <c r="O10" i="1"/>
  <c r="Q10" i="1"/>
  <c r="R10" i="1"/>
  <c r="L9" i="1" l="1"/>
  <c r="M9" i="1"/>
  <c r="O9" i="1"/>
  <c r="Q9" i="1"/>
  <c r="R9" i="1"/>
  <c r="T8" i="1" l="1"/>
  <c r="R8" i="1" l="1"/>
  <c r="L8" i="1" l="1"/>
  <c r="M8" i="1"/>
  <c r="O8" i="1"/>
  <c r="Q8" i="1"/>
  <c r="P35" i="1" l="1" a="1"/>
  <c r="P35" i="1" s="1"/>
  <c r="P14" i="1" a="1"/>
  <c r="P14" i="1" s="1"/>
  <c r="P32" i="1" a="1"/>
  <c r="P32" i="1" s="1"/>
  <c r="P43" i="1" a="1"/>
  <c r="P43" i="1" s="1"/>
  <c r="P23" i="1" a="1"/>
  <c r="P23" i="1" s="1"/>
  <c r="P38" i="1" a="1"/>
  <c r="P38" i="1" s="1"/>
  <c r="P27" i="1" a="1"/>
  <c r="P27" i="1" s="1"/>
  <c r="P11" i="1" a="1"/>
  <c r="P11" i="1" s="1"/>
  <c r="P39" i="1" a="1"/>
  <c r="P39" i="1" s="1"/>
  <c r="P42" i="1" a="1"/>
  <c r="P42" i="1" s="1"/>
  <c r="P16" i="1" a="1"/>
  <c r="P16" i="1" s="1"/>
  <c r="P9" i="1" a="1"/>
  <c r="P9" i="1" s="1"/>
  <c r="P26" i="1" a="1"/>
  <c r="P26" i="1" s="1"/>
  <c r="P12" i="1" a="1"/>
  <c r="P12" i="1" s="1"/>
  <c r="P34" i="1" a="1"/>
  <c r="P34" i="1" s="1"/>
  <c r="P19" i="1" a="1"/>
  <c r="P19" i="1" s="1"/>
  <c r="P31" i="1" a="1"/>
  <c r="P31" i="1" s="1"/>
  <c r="P20" i="1" a="1"/>
  <c r="P20" i="1" s="1"/>
  <c r="P25" i="1" a="1"/>
  <c r="P25" i="1" s="1"/>
  <c r="P40" i="1" a="1"/>
  <c r="P40" i="1" s="1"/>
  <c r="P17" i="1" a="1"/>
  <c r="P17" i="1" s="1"/>
  <c r="P29" i="1" a="1"/>
  <c r="P29" i="1" s="1"/>
  <c r="P10" i="1" a="1"/>
  <c r="P10" i="1" s="1"/>
  <c r="P28" i="1" a="1"/>
  <c r="P28" i="1" s="1"/>
  <c r="P8" i="1" a="1"/>
  <c r="P8" i="1" s="1"/>
  <c r="P24" i="1" a="1"/>
  <c r="P24" i="1" s="1"/>
  <c r="P41" i="1" a="1"/>
  <c r="P41" i="1" s="1"/>
  <c r="P13" i="1" a="1"/>
  <c r="P13" i="1" s="1"/>
  <c r="P21" i="1" a="1"/>
  <c r="P21" i="1" s="1"/>
  <c r="P36" i="1" a="1"/>
  <c r="P36" i="1" s="1"/>
  <c r="P37" i="1" a="1"/>
  <c r="P37" i="1" s="1"/>
  <c r="P33" i="1" a="1"/>
  <c r="P33" i="1" s="1"/>
  <c r="P15" i="1" a="1"/>
  <c r="P15" i="1" s="1"/>
  <c r="P22" i="1" a="1"/>
  <c r="P22" i="1" s="1"/>
  <c r="P18" i="1" a="1"/>
  <c r="P18" i="1" s="1"/>
  <c r="P30" i="1" a="1"/>
  <c r="P30" i="1" s="1"/>
  <c r="C7" i="7" a="1"/>
  <c r="C7" i="7" s="1"/>
  <c r="E5" i="7" s="1" a="1"/>
  <c r="E5" i="7" s="1"/>
  <c r="E4" i="7" l="1" a="1"/>
  <c r="E4" i="7" s="1"/>
  <c r="E7" i="7" a="1"/>
  <c r="E7" i="7" s="1"/>
  <c r="E3" i="7" a="1"/>
  <c r="E3" i="7" s="1"/>
  <c r="E6" i="7" a="1"/>
  <c r="E6" i="7" s="1"/>
  <c r="E2" i="7" a="1"/>
  <c r="E2" i="7" s="1"/>
  <c r="A1" i="7" a="1"/>
  <c r="A1" i="7" s="1"/>
  <c r="L3" i="1" l="1"/>
  <c r="E3" i="4" l="1"/>
  <c r="E7" i="4"/>
  <c r="E11" i="4"/>
  <c r="E15" i="4"/>
  <c r="E19" i="4"/>
  <c r="E4" i="4"/>
  <c r="E5" i="4"/>
  <c r="E9" i="4"/>
  <c r="E13" i="4"/>
  <c r="E17" i="4"/>
  <c r="E21" i="4"/>
  <c r="E6" i="4"/>
  <c r="E10" i="4"/>
  <c r="E14" i="4"/>
  <c r="E18" i="4"/>
  <c r="E2" i="4"/>
  <c r="E8" i="4"/>
  <c r="E12" i="4"/>
  <c r="E16" i="4"/>
  <c r="E20" i="4"/>
  <c r="A2" i="4" l="1" a="1"/>
  <c r="A2" i="4" s="1"/>
  <c r="B2" i="4" s="1"/>
  <c r="A3" i="4" l="1" a="1"/>
  <c r="A3" i="4" s="1"/>
  <c r="H3" i="4" s="1"/>
  <c r="H2" i="4"/>
  <c r="G2" i="4"/>
  <c r="D2" i="4"/>
  <c r="I2" i="4"/>
  <c r="C2" i="4"/>
  <c r="A4" i="4" l="1" a="1"/>
  <c r="A4" i="4" s="1"/>
  <c r="G4" i="4" s="1"/>
  <c r="B3" i="4"/>
  <c r="I3" i="4" s="1"/>
  <c r="G3" i="4"/>
  <c r="D3" i="4"/>
  <c r="C3" i="4"/>
  <c r="B4" i="4" l="1"/>
  <c r="I4" i="4" s="1"/>
  <c r="A5" i="4" a="1"/>
  <c r="A5" i="4" s="1"/>
  <c r="D5" i="4" s="1"/>
  <c r="H4" i="4"/>
  <c r="D4" i="4"/>
  <c r="C4" i="4"/>
  <c r="A6" i="4" l="1" a="1"/>
  <c r="A6" i="4" s="1"/>
  <c r="H5" i="4"/>
  <c r="G5" i="4"/>
  <c r="B5" i="4"/>
  <c r="I5" i="4" s="1"/>
  <c r="C5" i="4"/>
  <c r="H6" i="4" l="1"/>
  <c r="G6" i="4"/>
  <c r="B6" i="4"/>
  <c r="I6" i="4" s="1"/>
  <c r="A7" i="4" a="1"/>
  <c r="A7" i="4" s="1"/>
  <c r="A8" i="4" s="1" a="1"/>
  <c r="A8" i="4" s="1"/>
  <c r="C6" i="4"/>
  <c r="D6" i="4"/>
  <c r="A9" i="4" l="1" a="1"/>
  <c r="A9" i="4" s="1"/>
  <c r="H8" i="4"/>
  <c r="G8" i="4"/>
  <c r="B8" i="4"/>
  <c r="I8" i="4" s="1"/>
  <c r="H7" i="4"/>
  <c r="G7" i="4"/>
  <c r="B7" i="4"/>
  <c r="I7" i="4" s="1"/>
  <c r="D7" i="4"/>
  <c r="C7" i="4"/>
  <c r="H9" i="4" l="1"/>
  <c r="G9" i="4"/>
  <c r="B9" i="4"/>
  <c r="I9" i="4" s="1"/>
  <c r="A10" i="4" a="1"/>
  <c r="A10" i="4" s="1"/>
  <c r="D8" i="4"/>
  <c r="C8" i="4"/>
  <c r="H10" i="4" l="1"/>
  <c r="B10" i="4"/>
  <c r="I10" i="4" s="1"/>
  <c r="G10" i="4"/>
  <c r="A11" i="4" a="1"/>
  <c r="A11" i="4" s="1"/>
  <c r="B11" i="4" s="1"/>
  <c r="D10" i="4"/>
  <c r="C10" i="4"/>
  <c r="D9" i="4"/>
  <c r="C9" i="4"/>
  <c r="A12" i="4" l="1" a="1"/>
  <c r="A12" i="4" s="1"/>
  <c r="H11" i="4"/>
  <c r="G11" i="4"/>
  <c r="I11" i="4"/>
  <c r="D11" i="4"/>
  <c r="C11" i="4"/>
  <c r="H12" i="4" l="1"/>
  <c r="G12" i="4"/>
  <c r="B12" i="4"/>
  <c r="I12" i="4" s="1"/>
  <c r="D12" i="4"/>
  <c r="A13" i="4" a="1"/>
  <c r="A13" i="4" s="1"/>
  <c r="C12" i="4"/>
  <c r="H13" i="4" l="1"/>
  <c r="B13" i="4"/>
  <c r="I13" i="4" s="1"/>
  <c r="G13" i="4"/>
  <c r="C13" i="4"/>
  <c r="A14" i="4" a="1"/>
  <c r="A14" i="4" s="1"/>
  <c r="D13" i="4"/>
  <c r="H14" i="4" l="1"/>
  <c r="G14" i="4"/>
  <c r="B14" i="4"/>
  <c r="I14" i="4" s="1"/>
  <c r="A15" i="4" a="1"/>
  <c r="A15" i="4" s="1"/>
  <c r="D14" i="4"/>
  <c r="C14" i="4"/>
  <c r="H15" i="4" l="1"/>
  <c r="G15" i="4"/>
  <c r="B15" i="4"/>
  <c r="I15" i="4" s="1"/>
  <c r="A16" i="4" a="1"/>
  <c r="A16" i="4" s="1"/>
  <c r="D15" i="4"/>
  <c r="C15" i="4"/>
  <c r="H16" i="4" l="1"/>
  <c r="G16" i="4"/>
  <c r="B16" i="4"/>
  <c r="I16" i="4" s="1"/>
  <c r="A17" i="4" a="1"/>
  <c r="A17" i="4" s="1"/>
  <c r="D16" i="4"/>
  <c r="C16" i="4"/>
  <c r="A18" i="4" l="1" a="1"/>
  <c r="A18" i="4" s="1"/>
  <c r="H17" i="4"/>
  <c r="G17" i="4"/>
  <c r="B17" i="4"/>
  <c r="I17" i="4" s="1"/>
  <c r="D17" i="4"/>
  <c r="C17" i="4"/>
  <c r="A19" i="4" l="1" a="1"/>
  <c r="A19" i="4" s="1"/>
  <c r="A20" i="4" s="1" a="1"/>
  <c r="A20" i="4" s="1"/>
  <c r="H18" i="4"/>
  <c r="G18" i="4"/>
  <c r="B18" i="4"/>
  <c r="I18" i="4" s="1"/>
  <c r="D18" i="4"/>
  <c r="C18" i="4"/>
  <c r="H19" i="4" l="1"/>
  <c r="G19" i="4"/>
  <c r="H20" i="4"/>
  <c r="B20" i="4"/>
  <c r="I20" i="4" s="1"/>
  <c r="G20" i="4"/>
  <c r="A21" i="4" a="1"/>
  <c r="A21" i="4" s="1"/>
  <c r="G21" i="4" s="1"/>
  <c r="B19" i="4"/>
  <c r="I19" i="4" s="1"/>
  <c r="D19" i="4"/>
  <c r="C19" i="4"/>
  <c r="B21" i="4" l="1"/>
  <c r="I21" i="4" s="1"/>
  <c r="H21" i="4"/>
  <c r="D20" i="4"/>
  <c r="C20" i="4"/>
  <c r="D21" i="4" l="1"/>
  <c r="C21" i="4"/>
  <c r="F10" i="4" s="1" a="1"/>
  <c r="F10" i="4" s="1"/>
  <c r="J10" i="4" s="1"/>
  <c r="F20" i="4" l="1" a="1"/>
  <c r="F20" i="4" s="1"/>
  <c r="J20" i="4" s="1"/>
  <c r="F14" i="4" a="1"/>
  <c r="F14" i="4" s="1"/>
  <c r="J14" i="4" s="1"/>
  <c r="F18" i="4" a="1"/>
  <c r="F18" i="4" s="1"/>
  <c r="J18" i="4" s="1"/>
  <c r="F16" i="4" a="1"/>
  <c r="F16" i="4" s="1"/>
  <c r="J16" i="4" s="1"/>
  <c r="F17" i="4" a="1"/>
  <c r="F17" i="4" s="1"/>
  <c r="J17" i="4" s="1"/>
  <c r="F19" i="4" a="1"/>
  <c r="F19" i="4" s="1"/>
  <c r="J19" i="4" s="1"/>
  <c r="F15" i="4" a="1"/>
  <c r="F15" i="4" s="1"/>
  <c r="J15" i="4" s="1"/>
  <c r="F11" i="4" a="1"/>
  <c r="F11" i="4" s="1"/>
  <c r="J11" i="4" s="1"/>
  <c r="F13" i="4" a="1"/>
  <c r="F13" i="4" s="1"/>
  <c r="J13" i="4" s="1"/>
  <c r="F9" i="4" a="1"/>
  <c r="F9" i="4" s="1"/>
  <c r="J9" i="4" s="1"/>
  <c r="F12" i="4" a="1"/>
  <c r="F12" i="4" s="1"/>
  <c r="J12" i="4" s="1"/>
  <c r="F4" i="4" a="1"/>
  <c r="F4" i="4" s="1"/>
  <c r="F3" i="4" a="1"/>
  <c r="F3" i="4" s="1"/>
  <c r="F21" i="4" a="1"/>
  <c r="F21" i="4" s="1"/>
  <c r="F8" i="4" a="1"/>
  <c r="F8" i="4" s="1"/>
  <c r="F7" i="4" a="1"/>
  <c r="F7" i="4" s="1"/>
  <c r="F6" i="4" a="1"/>
  <c r="F6" i="4" s="1"/>
  <c r="F5" i="4" a="1"/>
  <c r="F5" i="4" s="1"/>
  <c r="F2" i="4" a="1"/>
  <c r="F2" i="4" s="1"/>
  <c r="J21" i="4" l="1"/>
  <c r="J6" i="4"/>
  <c r="J3" i="4"/>
  <c r="J5" i="4"/>
  <c r="J7" i="4"/>
  <c r="J4" i="4"/>
  <c r="J2" i="4"/>
  <c r="J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<sst xmlns="http://schemas.openxmlformats.org/spreadsheetml/2006/main" count="183" uniqueCount="76">
  <si>
    <t>Poznámky:</t>
  </si>
  <si>
    <t>Detailní balící list</t>
  </si>
  <si>
    <t>Číslo projektu</t>
  </si>
  <si>
    <t>Datum</t>
  </si>
  <si>
    <t>Místo balení</t>
  </si>
  <si>
    <t>Kontroloval</t>
  </si>
  <si>
    <t>Číslo svítidla</t>
  </si>
  <si>
    <t>Obsah</t>
  </si>
  <si>
    <t>Počet</t>
  </si>
  <si>
    <t>Počet ND</t>
  </si>
  <si>
    <t>MJ</t>
  </si>
  <si>
    <t>El. Norma</t>
  </si>
  <si>
    <t>Vnější rozměry (mm)</t>
  </si>
  <si>
    <t>Váha (kg)</t>
  </si>
  <si>
    <t>Production/PM/Engineer: MB-LASMB/Slavicek/</t>
  </si>
  <si>
    <t>Packed: VLKOVA-ELISKA</t>
  </si>
  <si>
    <t xml:space="preserve">Manufacturer: </t>
  </si>
  <si>
    <t>Sloučit/za balení</t>
  </si>
  <si>
    <t>10,20,30…..... …... …</t>
  </si>
  <si>
    <t xml:space="preserve">Zabalená položka
</t>
  </si>
  <si>
    <t>Krabice / Balení č.</t>
  </si>
  <si>
    <t>Počet balení na paletě</t>
  </si>
  <si>
    <t>Počet Palet / Beden</t>
  </si>
  <si>
    <t>Balení</t>
  </si>
  <si>
    <t>Obsah balení</t>
  </si>
  <si>
    <t>počet palet</t>
  </si>
  <si>
    <t>počet balení</t>
  </si>
  <si>
    <t>paleta/bedna č.</t>
  </si>
  <si>
    <t>balení č.</t>
  </si>
  <si>
    <t>Text štítku</t>
  </si>
  <si>
    <t>Sloupec1</t>
  </si>
  <si>
    <t>produkt</t>
  </si>
  <si>
    <t>prpodukt</t>
  </si>
  <si>
    <t>Měrné jednotky</t>
  </si>
  <si>
    <t>PCS</t>
  </si>
  <si>
    <t>M</t>
  </si>
  <si>
    <t>PACK</t>
  </si>
  <si>
    <t>el. Normy</t>
  </si>
  <si>
    <t>CE</t>
  </si>
  <si>
    <t>UL</t>
  </si>
  <si>
    <t>3C</t>
  </si>
  <si>
    <t>PS</t>
  </si>
  <si>
    <t>KC</t>
  </si>
  <si>
    <t>Bedna / paleta č.</t>
  </si>
  <si>
    <t>Typ</t>
  </si>
  <si>
    <t>typ2</t>
  </si>
  <si>
    <t>typ</t>
  </si>
  <si>
    <t>Text nez diakritiky</t>
  </si>
  <si>
    <t>Info Balení</t>
  </si>
  <si>
    <t>Paleta</t>
  </si>
  <si>
    <t>Bedna</t>
  </si>
  <si>
    <t>Číslo bal. Listu</t>
  </si>
  <si>
    <t>Detailed packaging list</t>
  </si>
  <si>
    <t>Project</t>
  </si>
  <si>
    <t>PL Number</t>
  </si>
  <si>
    <t>Date</t>
  </si>
  <si>
    <t>Place of packing</t>
  </si>
  <si>
    <t>Checked by</t>
  </si>
  <si>
    <t>Packaging type</t>
  </si>
  <si>
    <t>Packaging number</t>
  </si>
  <si>
    <t>Chandelier number</t>
  </si>
  <si>
    <t>Content</t>
  </si>
  <si>
    <t>Quantity</t>
  </si>
  <si>
    <t>SP Quantity</t>
  </si>
  <si>
    <t>Unit</t>
  </si>
  <si>
    <t>El. Standard</t>
  </si>
  <si>
    <t>Outer dimensions (mm)</t>
  </si>
  <si>
    <t>Weight (kg)</t>
  </si>
  <si>
    <t>Crate / Pallet no.</t>
  </si>
  <si>
    <t>1200x1000x1300</t>
  </si>
  <si>
    <t>Skleněná tyč 50/1500mm</t>
  </si>
  <si>
    <t>Skleněná tyč 50/1000mm</t>
  </si>
  <si>
    <t>Skleněná tyč 50/700mm</t>
  </si>
  <si>
    <t>Detesk</t>
  </si>
  <si>
    <t>A. Kalousková</t>
  </si>
  <si>
    <t>13SG013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</si>
</sst>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1" fillId="0" borderId="0" xfId="0" applyFont="1" applyBorder="1" applyAlignment="1">
      <alignment horizontal="center"/>
    </xf>
    <xf numFmtId="3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0" fillId="0" borderId="0" xfId="0" applyAlignment="1"/>
    <xf numFmtId="0" fontId="3" fillId="0" borderId="0" xfId="0" applyFont="1" applyBorder="1" applyAlignment="1">
      <alignment horizontal="center"/>
    </xf>
    <xf numFmtId="0" fontId="0" fillId="0" borderId="0" xfId="0" applyBorder="1" applyAlignme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0" fillId="0" borderId="13" xfId="0" applyFont="1" applyBorder="1" applyAlignment="1">
      <alignment wrapText="1"/>
    </xf>
    <xf numFmtId="3" fontId="3" fillId="0" borderId="0" xfId="0" applyNumberFormat="1" applyFont="1"/>
    <xf numFmtId="3" fontId="3" fillId="0" borderId="6" xfId="0" applyNumberFormat="1" applyFont="1" applyBorder="1"/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0" fillId="0" borderId="0" xfId="0" applyNumberFormat="1"/>
    <xf numFmtId="0" fontId="2" fillId="0" borderId="1" xfId="0" applyFont="1" applyBorder="1" applyAlignment="1" applyProtection="1">
      <alignment horizontal="right" wrapText="1" indent="1"/>
      <protection locked="0"/>
    </xf>
    <xf numFmtId="0" fontId="2" fillId="0" borderId="1" xfId="0" applyNumberFormat="1" applyFont="1" applyBorder="1" applyAlignment="1" applyProtection="1">
      <alignment horizontal="right" indent="1"/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1" xfId="0" applyFont="1" applyBorder="1" applyAlignment="1" applyProtection="1">
      <alignment horizontal="right" wrapText="1" indent="1"/>
      <protection locked="0"/>
    </xf>
    <xf numFmtId="0" fontId="2" fillId="0" borderId="11" xfId="0" applyNumberFormat="1" applyFont="1" applyBorder="1" applyAlignment="1" applyProtection="1">
      <alignment horizontal="right" indent="1"/>
      <protection locked="0"/>
    </xf>
    <xf numFmtId="3" fontId="3" fillId="0" borderId="1" xfId="0" applyNumberFormat="1" applyFont="1" applyBorder="1" applyAlignment="1" applyProtection="1">
      <alignment horizontal="center" vertical="center" wrapText="1"/>
      <protection locked="0"/>
    </xf>
    <xf numFmtId="3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11" xfId="0" applyFont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/>
    </xf>
    <xf numFmtId="0" fontId="2" fillId="0" borderId="4" xfId="0" applyFont="1" applyBorder="1" applyAlignment="1" applyProtection="1">
      <alignment horizontal="left"/>
    </xf>
    <xf numFmtId="0" fontId="3" fillId="0" borderId="4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3" fillId="0" borderId="0" xfId="0" applyFont="1" applyProtection="1"/>
    <xf numFmtId="0" fontId="3" fillId="0" borderId="11" xfId="0" applyFont="1" applyBorder="1" applyProtection="1">
      <protection locked="0"/>
    </xf>
    <xf numFmtId="0" fontId="2" fillId="0" borderId="11" xfId="0" applyFont="1" applyBorder="1" applyProtection="1">
      <protection locked="0"/>
    </xf>
    <xf numFmtId="164" fontId="2" fillId="0" borderId="1" xfId="0" applyNumberFormat="1" applyFont="1" applyBorder="1"/>
    <xf numFmtId="164" fontId="2" fillId="0" borderId="11" xfId="0" applyNumberFormat="1" applyFont="1" applyBorder="1"/>
    <xf numFmtId="0" fontId="2" fillId="0" borderId="14" xfId="0" applyFont="1" applyBorder="1" applyAlignment="1" applyProtection="1">
      <alignment horizontal="left"/>
    </xf>
    <xf numFmtId="0" fontId="8" fillId="0" borderId="14" xfId="0" applyFont="1" applyBorder="1" applyAlignment="1" applyProtection="1">
      <alignment horizontal="left"/>
    </xf>
    <xf numFmtId="0" fontId="3" fillId="0" borderId="15" xfId="0" applyFont="1" applyBorder="1" applyProtection="1">
      <protection locked="0"/>
    </xf>
    <xf numFmtId="164" fontId="2" fillId="0" borderId="1" xfId="0" applyNumberFormat="1" applyFont="1" applyBorder="1" applyProtection="1"/>
    <xf numFmtId="0" fontId="0" fillId="0" borderId="0" xfId="0" applyProtection="1"/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3" fontId="3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right" wrapText="1" indent="1"/>
    </xf>
    <xf numFmtId="0" fontId="2" fillId="0" borderId="1" xfId="0" applyFont="1" applyBorder="1" applyAlignment="1" applyProtection="1">
      <alignment horizontal="right" indent="1"/>
    </xf>
    <xf numFmtId="0" fontId="3" fillId="0" borderId="1" xfId="0" applyFont="1" applyBorder="1" applyAlignment="1" applyProtection="1">
      <alignment horizontal="left" vertical="center"/>
    </xf>
    <xf numFmtId="0" fontId="3" fillId="0" borderId="1" xfId="0" applyFont="1" applyBorder="1" applyProtection="1"/>
    <xf numFmtId="0" fontId="2" fillId="0" borderId="1" xfId="0" applyFont="1" applyBorder="1" applyAlignment="1" applyProtection="1">
      <alignment horizontal="right" vertical="center"/>
    </xf>
    <xf numFmtId="0" fontId="2" fillId="0" borderId="1" xfId="0" applyFont="1" applyBorder="1" applyProtection="1"/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right" wrapText="1" indent="1"/>
      <protection locked="0"/>
    </xf>
    <xf numFmtId="0" fontId="12" fillId="0" borderId="1" xfId="0" applyFont="1" applyBorder="1" applyAlignment="1" applyProtection="1">
      <alignment horizontal="right" wrapText="1" inden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Protection="1">
      <protection locked="0"/>
    </xf>
    <xf numFmtId="0" fontId="10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horizontal="right" vertical="center"/>
      <protection locked="0"/>
    </xf>
    <xf numFmtId="0" fontId="11" fillId="0" borderId="1" xfId="0" applyFont="1" applyBorder="1" applyProtection="1">
      <protection locked="0"/>
    </xf>
    <xf numFmtId="0" fontId="9" fillId="0" borderId="2" xfId="0" applyFont="1" applyBorder="1" applyProtection="1">
      <protection locked="0"/>
    </xf>
    <xf numFmtId="164" fontId="11" fillId="0" borderId="1" xfId="0" applyNumberFormat="1" applyFont="1" applyBorder="1"/>
    <xf numFmtId="3" fontId="9" fillId="0" borderId="0" xfId="0" applyNumberFormat="1" applyFont="1" applyBorder="1"/>
    <xf numFmtId="0" fontId="11" fillId="0" borderId="11" xfId="0" applyFont="1" applyBorder="1" applyAlignment="1" applyProtection="1">
      <alignment horizontal="right" wrapText="1" indent="1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9" fillId="0" borderId="11" xfId="0" applyFont="1" applyBorder="1" applyProtection="1">
      <protection locked="0"/>
    </xf>
    <xf numFmtId="0" fontId="11" fillId="0" borderId="11" xfId="0" applyFont="1" applyBorder="1" applyAlignment="1" applyProtection="1">
      <alignment horizontal="right" vertical="center"/>
      <protection locked="0"/>
    </xf>
    <xf numFmtId="0" fontId="11" fillId="0" borderId="11" xfId="0" applyFont="1" applyBorder="1" applyProtection="1">
      <protection locked="0"/>
    </xf>
    <xf numFmtId="0" fontId="9" fillId="0" borderId="15" xfId="0" applyFont="1" applyBorder="1" applyProtection="1">
      <protection locked="0"/>
    </xf>
    <xf numFmtId="164" fontId="11" fillId="0" borderId="11" xfId="0" applyNumberFormat="1" applyFont="1" applyBorder="1"/>
    <xf numFmtId="0" fontId="3" fillId="0" borderId="6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/>
    </xf>
    <xf numFmtId="14" fontId="3" fillId="0" borderId="2" xfId="0" applyNumberFormat="1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top"/>
    </xf>
    <xf numFmtId="0" fontId="2" fillId="0" borderId="7" xfId="0" applyFont="1" applyBorder="1" applyAlignment="1" applyProtection="1">
      <alignment horizontal="left" vertical="top"/>
    </xf>
    <xf numFmtId="0" fontId="2" fillId="0" borderId="8" xfId="0" applyFont="1" applyBorder="1" applyAlignment="1" applyProtection="1">
      <alignment horizontal="left" vertical="top"/>
    </xf>
    <xf numFmtId="0" fontId="2" fillId="0" borderId="9" xfId="0" applyFont="1" applyBorder="1" applyAlignment="1" applyProtection="1">
      <alignment horizontal="left" vertical="top"/>
    </xf>
    <xf numFmtId="0" fontId="2" fillId="0" borderId="10" xfId="0" applyFont="1" applyBorder="1" applyAlignment="1" applyProtection="1">
      <alignment horizontal="left" vertical="top"/>
    </xf>
  </cellXfs>
  <cellStyles count="1">
    <cellStyle name="Normální" xfId="0" builtinId="0"/>
  </cellStyles>
  <dxfs count="3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theme="1"/>
        </right>
        <top style="thin">
          <color theme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righ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right" vertical="bottom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" formatCode="#,##0"/>
      <alignment horizontal="center" vertical="center" textRotation="0" indent="0" justifyLastLine="0" shrinkToFit="0" readingOrder="0"/>
      <protection locked="0" hidden="0"/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C2C2C"/>
      <color rgb="FF2E0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30761</xdr:colOff>
      <xdr:row>44</xdr:row>
      <xdr:rowOff>92400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5561" cy="847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3893</xdr:colOff>
      <xdr:row>2</xdr:row>
      <xdr:rowOff>25095</xdr:rowOff>
    </xdr:from>
    <xdr:to>
      <xdr:col>10</xdr:col>
      <xdr:colOff>44058</xdr:colOff>
      <xdr:row>3</xdr:row>
      <xdr:rowOff>180763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8710" y="409408"/>
          <a:ext cx="1736444" cy="3411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70154</xdr:colOff>
      <xdr:row>2</xdr:row>
      <xdr:rowOff>5217</xdr:rowOff>
    </xdr:from>
    <xdr:to>
      <xdr:col>9</xdr:col>
      <xdr:colOff>832893</xdr:colOff>
      <xdr:row>3</xdr:row>
      <xdr:rowOff>160885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4A64551-D960-4497-8611-4F225A68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1963" y="389530"/>
          <a:ext cx="1733461" cy="3411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6</xdr:col>
      <xdr:colOff>456558</xdr:colOff>
      <xdr:row>17</xdr:row>
      <xdr:rowOff>114048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C0CC89E-8DB6-4EF2-A7F5-7635F8FEC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33500"/>
          <a:ext cx="5133333" cy="2019048"/>
        </a:xfrm>
        <a:prstGeom prst="rect">
          <a:avLst/>
        </a:prstGeom>
      </xdr:spPr>
    </xdr:pic>
    <xdr:clientData/>
  </xdr:twoCellAnchor>
  <xdr:twoCellAnchor editAs="oneCell">
    <xdr:from>
      <xdr:col>2</xdr:col>
      <xdr:colOff>2</xdr:colOff>
      <xdr:row>21</xdr:row>
      <xdr:rowOff>0</xdr:rowOff>
    </xdr:from>
    <xdr:to>
      <xdr:col>3</xdr:col>
      <xdr:colOff>304802</xdr:colOff>
      <xdr:row>24</xdr:row>
      <xdr:rowOff>147828</xdr:rowOff>
    </xdr:to>
    <xdr:pic>
      <xdr:nvPicPr>
        <xdr:cNvPr id="18" name="KAOfficeAddinPicturePicture 17BDetailní packing list - VZOR .xlsxS3\43\12345\0C22\0\0\1\1\1\1\2\0.4\\0.8\0\1\10\0\1\300\236\4\190\15\6\0\0\0\0\\0\0\\\\0\0\0\0\1\\\0\1\0\0\-1\0\0\0\0\0\2\300\0\0">
          <a:extLst>
            <a:ext uri="{FF2B5EF4-FFF2-40B4-BE49-F238E27FC236}">
              <a16:creationId xmlns:a16="http://schemas.microsoft.com/office/drawing/2014/main" id="{3F5A110E-125D-48D7-AC69-F4549F4AE5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8377" y="4000500"/>
          <a:ext cx="914400" cy="719328"/>
        </a:xfrm>
        <a:prstGeom prst="rect">
          <a:avLst/>
        </a:prstGeom>
      </xdr:spPr>
    </xdr:pic>
    <xdr:clientData/>
  </xdr:twoCellAnchor>
  <xdr:twoCellAnchor editAs="oneCell">
    <xdr:from>
      <xdr:col>3</xdr:col>
      <xdr:colOff>409575</xdr:colOff>
      <xdr:row>1</xdr:row>
      <xdr:rowOff>76200</xdr:rowOff>
    </xdr:from>
    <xdr:to>
      <xdr:col>5</xdr:col>
      <xdr:colOff>104775</xdr:colOff>
      <xdr:row>5</xdr:row>
      <xdr:rowOff>33528</xdr:rowOff>
    </xdr:to>
    <xdr:pic>
      <xdr:nvPicPr>
        <xdr:cNvPr id="4" name="KAOfficeAddinPicturePicture 3BDetailní packing list - VZOR .xlsxS3\43\Test\0A5\0\0\1\1\1\1\2\0.4\\0.8\0\1\10\0\1\300\236\4\190\15\6\0\0\0\0\\0\0\\\\0\0\0\0\1\\\0\1\0\0\-1\0\0\0\0\0\2\300\0\0">
          <a:extLst>
            <a:ext uri="{FF2B5EF4-FFF2-40B4-BE49-F238E27FC236}">
              <a16:creationId xmlns:a16="http://schemas.microsoft.com/office/drawing/2014/main" id="{44BEED01-9507-47F2-9CCC-EED89CA606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57550" y="266700"/>
          <a:ext cx="914400" cy="719328"/>
        </a:xfrm>
        <a:prstGeom prst="rect">
          <a:avLst/>
        </a:prstGeom>
      </xdr:spPr>
    </xdr:pic>
    <xdr:clientData/>
  </xdr:twoCellAnchor>
  <xdr:twoCellAnchor editAs="oneCell">
    <xdr:from>
      <xdr:col>5</xdr:col>
      <xdr:colOff>504824</xdr:colOff>
      <xdr:row>0</xdr:row>
      <xdr:rowOff>133348</xdr:rowOff>
    </xdr:from>
    <xdr:to>
      <xdr:col>7</xdr:col>
      <xdr:colOff>200024</xdr:colOff>
      <xdr:row>5</xdr:row>
      <xdr:rowOff>95248</xdr:rowOff>
    </xdr:to>
    <xdr:pic>
      <xdr:nvPicPr>
        <xdr:cNvPr id="28" name="KAOfficeAddinPicturePicture 27BDetailní packing list - VZOR .xlsxS3\43\10,20,30\A5\0\0\1\1\1\1\2\0.4\\0.8\0\1\10\0\1\300\300\4\190\15\6\0\0\0\0\\0\0\\\\0\0\0\0\1\\\1\1\0\0\-1\0\0\0\0\0\2\300\0\1">
          <a:extLst>
            <a:ext uri="{FF2B5EF4-FFF2-40B4-BE49-F238E27FC236}">
              <a16:creationId xmlns:a16="http://schemas.microsoft.com/office/drawing/2014/main" id="{6DBBE9D4-0963-4C0F-BC97-6F27B306E54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1999" y="133348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5</xdr:row>
      <xdr:rowOff>114300</xdr:rowOff>
    </xdr:from>
    <xdr:to>
      <xdr:col>11</xdr:col>
      <xdr:colOff>419100</xdr:colOff>
      <xdr:row>10</xdr:row>
      <xdr:rowOff>76200</xdr:rowOff>
    </xdr:to>
    <xdr:pic>
      <xdr:nvPicPr>
        <xdr:cNvPr id="36" name="KAOfficeAddinPicturePicture 35BDetailní packing list - VZOR .xlsxS3\43\Production/PM/Engineer: MB-LASMB/Slavicek/\0A1\0\0\1\1\1\1\2\0.4\\0.8\0\1\10\0\1\1000\1000\13.33333\633.3333\15\20\0\0\0\0\\0\0\\\\0\0\0\0\1\\\0\1\0\0\-1\0\0\0\0\0\2\1000\0\1">
          <a:extLst>
            <a:ext uri="{FF2B5EF4-FFF2-40B4-BE49-F238E27FC236}">
              <a16:creationId xmlns:a16="http://schemas.microsoft.com/office/drawing/2014/main" id="{0136240C-C198-483C-A5B6-5F5BF81F722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066800"/>
          <a:ext cx="914400" cy="9144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7:R43" totalsRowShown="0" headerRowDxfId="31" tableBorderDxfId="30">
  <tableColumns count="18">
    <tableColumn id="17" xr3:uid="{00000000-0010-0000-0000-000011000000}" name="Typ" dataDxfId="29"/>
    <tableColumn id="1" xr3:uid="{00000000-0010-0000-0000-000001000000}" name="Bedna / paleta č." dataDxfId="28"/>
    <tableColumn id="3" xr3:uid="{00000000-0010-0000-0000-000003000000}" name="Krabice / Balení č." dataDxfId="27"/>
    <tableColumn id="2" xr3:uid="{00000000-0010-0000-0000-000002000000}" name="Číslo svítidla" dataDxfId="26"/>
    <tableColumn id="4" xr3:uid="{00000000-0010-0000-0000-000004000000}" name="Obsah" dataDxfId="25"/>
    <tableColumn id="5" xr3:uid="{00000000-0010-0000-0000-000005000000}" name="Počet" dataDxfId="24"/>
    <tableColumn id="6" xr3:uid="{00000000-0010-0000-0000-000006000000}" name="Počet ND" dataDxfId="23"/>
    <tableColumn id="7" xr3:uid="{00000000-0010-0000-0000-000007000000}" name="MJ" dataDxfId="22"/>
    <tableColumn id="8" xr3:uid="{00000000-0010-0000-0000-000008000000}" name="El. Norma" dataDxfId="21"/>
    <tableColumn id="9" xr3:uid="{00000000-0010-0000-0000-000009000000}" name="Vnější rozměry (mm)" dataDxfId="20"/>
    <tableColumn id="10" xr3:uid="{00000000-0010-0000-0000-00000A000000}" name="Váha (kg)" dataDxfId="19"/>
    <tableColumn id="11" xr3:uid="{00000000-0010-0000-0000-00000B000000}" name="Sloučit/za balení" dataDxfId="18">
      <calculatedColumnFormula>B8&amp;"-"&amp;C8</calculatedColumnFormula>
    </tableColumn>
    <tableColumn id="15" xr3:uid="{00000000-0010-0000-0000-00000F000000}" name="Počet balení na paletě" dataDxfId="17">
      <calculatedColumnFormula>COUNTIF(palety,Tabulka1[[#This Row],[Bedna / paleta č.]])</calculatedColumnFormula>
    </tableColumn>
    <tableColumn id="14" xr3:uid="{00000000-0010-0000-0000-00000E000000}" name="Sloupec1" dataDxfId="16"/>
    <tableColumn id="12" xr3:uid="{00000000-0010-0000-0000-00000C000000}" name="Zabalená položka_x000a_">
      <calculatedColumnFormula>IF(E8="","",E8&amp;" ("&amp;IF(F8&lt;&gt;0,F8,"0")&amp;"x"&amp;IF(G8&lt;&gt;0," +"&amp;G8," + 0")&amp;"x)"&amp;CHAR(10))</calculatedColumnFormula>
    </tableColumn>
    <tableColumn id="13" xr3:uid="{00000000-0010-0000-0000-00000D000000}" name="Text štítku" dataDxfId="15">
      <calculatedColumnFormula array="1">_xlfn.TEXTJOIN("",TRUE,IF($L$8:$L$43=L8,$O$8:$O$43,""))</calculatedColumnFormula>
    </tableColumn>
    <tableColumn id="16" xr3:uid="{00000000-0010-0000-0000-000010000000}" name="produkt" dataDxfId="14">
      <calculatedColumnFormula>Tabulka1[[#This Row],[Číslo svítidla]]</calculatedColumnFormula>
    </tableColumn>
    <tableColumn id="18" xr3:uid="{00000000-0010-0000-0000-000012000000}" name="typ2" dataDxfId="13">
      <calculatedColumnFormula>Tabulka1[[#This Row],[Typ]]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ulka2" displayName="Tabulka2" ref="A1:J21" totalsRowShown="0">
  <autoFilter ref="A1:J21" xr:uid="{00000000-0009-0000-0100-000002000000}"/>
  <tableColumns count="10">
    <tableColumn id="1" xr3:uid="{00000000-0010-0000-0100-000001000000}" name="Balení" dataDxfId="5">
      <calculatedColumnFormula array="1">INDEX(Tabulka1[Sloučit/za balení],MATCH(0,COUNTIF($A$1:A1,Tabulka1[Sloučit/za balení]),0))</calculatedColumnFormula>
    </tableColumn>
    <tableColumn id="2" xr3:uid="{00000000-0010-0000-0100-000002000000}" name="Obsah balení">
      <calculatedColumnFormula>VLOOKUP(A2,Tabulka1[[Sloučit/za balení]:[Text štítku]],5,FALSE)</calculatedColumnFormula>
    </tableColumn>
    <tableColumn id="3" xr3:uid="{00000000-0010-0000-0100-000003000000}" name="paleta/bedna č.">
      <calculatedColumnFormula>MID(A2,1,FIND("-",A2)-1)</calculatedColumnFormula>
    </tableColumn>
    <tableColumn id="4" xr3:uid="{00000000-0010-0000-0100-000004000000}" name="balení č.">
      <calculatedColumnFormula>VALUE(MID(A2,FIND("-",A2)+1,10))</calculatedColumnFormula>
    </tableColumn>
    <tableColumn id="5" xr3:uid="{00000000-0010-0000-0100-000005000000}" name="počet palet">
      <calculatedColumnFormula>Vzor!$L$3</calculatedColumnFormula>
    </tableColumn>
    <tableColumn id="6" xr3:uid="{00000000-0010-0000-0100-000006000000}" name="počet balení" dataDxfId="4">
      <calculatedColumnFormula array="1">MAX(IF(IFERROR(Tabulka2[paleta/bedna č.],999)=IFERROR(C2,999),test))</calculatedColumnFormula>
    </tableColumn>
    <tableColumn id="7" xr3:uid="{00000000-0010-0000-0100-000007000000}" name="prpodukt" dataDxfId="3">
      <calculatedColumnFormula>VLOOKUP(Tabulka2[[#This Row],[Balení]],Tabulka1[[Sloučit/za balení]:[produkt]],6,FALSE)</calculatedColumnFormula>
    </tableColumn>
    <tableColumn id="8" xr3:uid="{00000000-0010-0000-0100-000008000000}" name="typ" dataDxfId="2">
      <calculatedColumnFormula>VLOOKUP(Tabulka2[[#This Row],[Balení]],Tabulka1[[#All],[Sloučit/za balení]:[typ2]],7,FALSE)</calculatedColumnFormula>
    </tableColumn>
    <tableColumn id="9" xr3:uid="{00000000-0010-0000-0100-000009000000}" name="Text nez diakritiky" dataDxfId="1">
      <calculatedColumnFormula>SUBSTITUTE(SUBSTITUTE(SUBSTITUTE(SUBSTITUTE(SUBSTITUTE(SUBSTITUTE(UPPER(Tabulka2[[#This Row],[Obsah balení]]),"Ě","E"),"Č","C"),"Š","S"),"Ř","R"),"Ž","Z"),"Ý","Y")</calculatedColumnFormula>
    </tableColumn>
    <tableColumn id="10" xr3:uid="{00000000-0010-0000-0100-00000A000000}" name="Info Balení" dataDxfId="0">
      <calculatedColumnFormula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"/>
  <sheetViews>
    <sheetView topLeftCell="A4" workbookViewId="0">
      <selection activeCell="Q8" sqref="Q8"/>
    </sheetView>
  </sheetViews>
  <sheetFormatPr defaultRowHeight="15" x14ac:dyDescent="0.25"/>
  <sheetData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theme="6"/>
    <pageSetUpPr fitToPage="1"/>
  </sheetPr>
  <dimension ref="A1:T91"/>
  <sheetViews>
    <sheetView tabSelected="1" zoomScale="115" zoomScaleNormal="115" zoomScaleSheetLayoutView="115" zoomScalePageLayoutView="115" workbookViewId="0">
      <selection activeCell="C11" sqref="C11"/>
    </sheetView>
  </sheetViews>
  <sheetFormatPr defaultRowHeight="15" x14ac:dyDescent="0.25"/>
  <cols>
    <col min="1" max="1" width="11" customWidth="1"/>
    <col min="2" max="2" width="9.42578125" customWidth="1"/>
    <col min="3" max="3" width="9.7109375" customWidth="1"/>
    <col min="4" max="4" width="11.140625" customWidth="1"/>
    <col min="5" max="5" width="29.7109375" customWidth="1"/>
    <col min="6" max="6" width="7" customWidth="1"/>
    <col min="7" max="8" width="5.85546875" customWidth="1"/>
    <col min="9" max="9" width="6.28515625" customWidth="1"/>
    <col min="10" max="10" width="12.42578125" customWidth="1"/>
    <col min="11" max="11" width="5.7109375" customWidth="1"/>
    <col min="12" max="12" width="27" hidden="1" customWidth="1"/>
    <col min="13" max="13" width="25.28515625" hidden="1" customWidth="1"/>
    <col min="14" max="14" width="24.85546875" hidden="1" customWidth="1"/>
    <col min="15" max="15" width="25.42578125" style="8" hidden="1" customWidth="1"/>
    <col min="16" max="16" width="23.28515625" hidden="1" customWidth="1"/>
    <col min="17" max="17" width="16.7109375" hidden="1" customWidth="1"/>
    <col min="18" max="18" width="25.7109375" hidden="1" customWidth="1"/>
    <col min="20" max="20" width="0" hidden="1" customWidth="1"/>
  </cols>
  <sheetData>
    <row r="1" spans="1:20" ht="15.75" x14ac:dyDescent="0.25">
      <c r="A1" s="84" t="s">
        <v>1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5"/>
      <c r="M1" s="5"/>
      <c r="N1" s="1"/>
    </row>
    <row r="2" spans="1:20" x14ac:dyDescent="0.25">
      <c r="A2" s="46" t="s">
        <v>2</v>
      </c>
      <c r="B2" s="87" t="s">
        <v>75</v>
      </c>
      <c r="C2" s="88"/>
      <c r="D2" s="46" t="s">
        <v>51</v>
      </c>
      <c r="E2" s="47" t="str">
        <f>projekt&amp;"-"&amp;TEXT(datum,"DDMMRR")&amp;"-"&amp;SUBSTITUTE(B4," ","")</f>
        <v>13SG013-290322-Detesk</v>
      </c>
      <c r="G2" s="78"/>
      <c r="H2" s="79"/>
      <c r="I2" s="79"/>
      <c r="J2" s="79"/>
      <c r="K2" s="80"/>
      <c r="L2" s="12" t="s">
        <v>22</v>
      </c>
      <c r="M2" s="11"/>
      <c r="N2" s="1"/>
    </row>
    <row r="3" spans="1:20" x14ac:dyDescent="0.25">
      <c r="A3" s="36" t="s">
        <v>3</v>
      </c>
      <c r="B3" s="89">
        <v>44649</v>
      </c>
      <c r="C3" s="86"/>
      <c r="D3" s="90" t="s">
        <v>0</v>
      </c>
      <c r="E3" s="91"/>
      <c r="F3" s="92"/>
      <c r="G3" s="78"/>
      <c r="H3" s="79"/>
      <c r="I3" s="79"/>
      <c r="J3" s="79"/>
      <c r="K3" s="80"/>
      <c r="L3" s="3">
        <f>MAX(palety)</f>
        <v>3</v>
      </c>
      <c r="M3" s="9"/>
      <c r="N3" s="1"/>
    </row>
    <row r="4" spans="1:20" x14ac:dyDescent="0.25">
      <c r="A4" s="36" t="s">
        <v>4</v>
      </c>
      <c r="B4" s="85" t="s">
        <v>73</v>
      </c>
      <c r="C4" s="86"/>
      <c r="D4" s="90"/>
      <c r="E4" s="91"/>
      <c r="F4" s="92"/>
      <c r="G4" s="78"/>
      <c r="H4" s="79"/>
      <c r="I4" s="79"/>
      <c r="J4" s="79"/>
      <c r="K4" s="80"/>
      <c r="L4" s="7"/>
      <c r="M4" s="9"/>
      <c r="N4" s="1"/>
    </row>
    <row r="5" spans="1:20" x14ac:dyDescent="0.25">
      <c r="A5" s="36" t="s">
        <v>5</v>
      </c>
      <c r="B5" s="85" t="s">
        <v>74</v>
      </c>
      <c r="C5" s="86"/>
      <c r="D5" s="93"/>
      <c r="E5" s="94"/>
      <c r="F5" s="95"/>
      <c r="G5" s="81"/>
      <c r="H5" s="82"/>
      <c r="I5" s="82"/>
      <c r="J5" s="82"/>
      <c r="K5" s="83"/>
      <c r="L5" s="7"/>
      <c r="M5" s="9"/>
      <c r="N5" s="1"/>
    </row>
    <row r="6" spans="1:20" ht="6.95" customHeight="1" x14ac:dyDescent="0.25">
      <c r="A6" s="37"/>
      <c r="B6" s="38"/>
      <c r="C6" s="39"/>
      <c r="D6" s="40"/>
      <c r="E6" s="40"/>
      <c r="F6" s="40"/>
      <c r="G6" s="39"/>
      <c r="H6" s="39"/>
      <c r="I6" s="39"/>
      <c r="J6" s="41"/>
      <c r="K6" s="1"/>
      <c r="L6" s="1"/>
      <c r="M6" s="1"/>
      <c r="N6" s="1"/>
    </row>
    <row r="7" spans="1:20" ht="24" x14ac:dyDescent="0.25">
      <c r="A7" s="33" t="s">
        <v>44</v>
      </c>
      <c r="B7" s="33" t="s">
        <v>43</v>
      </c>
      <c r="C7" s="34" t="s">
        <v>20</v>
      </c>
      <c r="D7" s="35" t="s">
        <v>6</v>
      </c>
      <c r="E7" s="35" t="s">
        <v>7</v>
      </c>
      <c r="F7" s="35" t="s">
        <v>8</v>
      </c>
      <c r="G7" s="34" t="s">
        <v>9</v>
      </c>
      <c r="H7" s="35" t="s">
        <v>10</v>
      </c>
      <c r="I7" s="34" t="s">
        <v>11</v>
      </c>
      <c r="J7" s="34" t="s">
        <v>12</v>
      </c>
      <c r="K7" s="16" t="s">
        <v>13</v>
      </c>
      <c r="L7" s="17" t="s">
        <v>17</v>
      </c>
      <c r="M7" s="17" t="s">
        <v>21</v>
      </c>
      <c r="N7" s="17" t="s">
        <v>30</v>
      </c>
      <c r="O7" s="17" t="s">
        <v>19</v>
      </c>
      <c r="P7" s="18" t="s">
        <v>29</v>
      </c>
      <c r="Q7" s="19" t="s">
        <v>31</v>
      </c>
      <c r="R7" s="19" t="s">
        <v>45</v>
      </c>
    </row>
    <row r="8" spans="1:20" x14ac:dyDescent="0.25">
      <c r="A8" s="27" t="s">
        <v>50</v>
      </c>
      <c r="B8" s="21">
        <v>1</v>
      </c>
      <c r="C8" s="22">
        <v>1</v>
      </c>
      <c r="D8" s="29"/>
      <c r="E8" s="23" t="s">
        <v>70</v>
      </c>
      <c r="F8" s="30">
        <v>12</v>
      </c>
      <c r="G8" s="30"/>
      <c r="H8" s="24" t="s">
        <v>34</v>
      </c>
      <c r="I8" s="23"/>
      <c r="J8" s="23" t="s">
        <v>69</v>
      </c>
      <c r="K8" s="44">
        <v>250</v>
      </c>
      <c r="L8" s="6" t="str">
        <f t="shared" ref="L8" si="0">B8&amp;"-"&amp;C8</f>
        <v>1-1</v>
      </c>
      <c r="M8" s="6">
        <f>COUNTIF(palety,Tabulka1[[#This Row],[Bedna / paleta č.]])</f>
        <v>12</v>
      </c>
      <c r="N8" s="6"/>
      <c r="O8" t="str">
        <f t="shared" ref="O8" si="1">IF(E8="","",E8&amp;" ("&amp;IF(F8&lt;&gt;0,F8,"0")&amp;"x"&amp;IF(G8&lt;&gt;0," +"&amp;G8," + 0")&amp;"x)"&amp;CHAR(10))</f>
        <v xml:space="preserve">Skleněná tyč 50/1500mm (12x + 0x)
</v>
      </c>
      <c r="P8" s="8" t="str">
        <f t="array" ref="P8">_xlfn.TEXTJOIN("",TRUE,IF($L$8:$L$43=L8,$O$8:$O$43,""))</f>
        <v xml:space="preserve">Skleněná tyč 50/1500mm (12x + 0x)
</v>
      </c>
      <c r="Q8" s="14">
        <f>Tabulka1[[#This Row],[Číslo svítidla]]</f>
        <v>0</v>
      </c>
      <c r="R8" s="14" t="str">
        <f>Tabulka1[[#This Row],[Typ]]</f>
        <v>Bedna</v>
      </c>
      <c r="T8" s="2">
        <f>LEN(Tabulka1[[#This Row],[Obsah]])</f>
        <v>22</v>
      </c>
    </row>
    <row r="9" spans="1:20" x14ac:dyDescent="0.25">
      <c r="A9" s="28" t="s">
        <v>50</v>
      </c>
      <c r="B9" s="25">
        <v>1</v>
      </c>
      <c r="C9" s="26">
        <v>2</v>
      </c>
      <c r="D9" s="29"/>
      <c r="E9" s="23" t="s">
        <v>70</v>
      </c>
      <c r="F9" s="31">
        <v>12</v>
      </c>
      <c r="G9" s="31"/>
      <c r="H9" s="24" t="s">
        <v>34</v>
      </c>
      <c r="I9" s="23"/>
      <c r="J9" s="23"/>
      <c r="K9" s="45"/>
      <c r="L9" s="15" t="str">
        <f t="shared" ref="L9:L14" si="2">B9&amp;"-"&amp;C9</f>
        <v>1-2</v>
      </c>
      <c r="M9" s="6">
        <f>COUNTIF(palety,Tabulka1[[#This Row],[Bedna / paleta č.]])</f>
        <v>12</v>
      </c>
      <c r="N9" s="6"/>
      <c r="O9" s="10" t="str">
        <f t="shared" ref="O9:O14" si="3">IF(E9="","",E9&amp;" ("&amp;IF(F9&lt;&gt;0,F9,"0")&amp;"x"&amp;IF(G9&lt;&gt;0," +"&amp;G9," + 0")&amp;"x)"&amp;CHAR(10))</f>
        <v xml:space="preserve">Skleněná tyč 50/1500mm (12x + 0x)
</v>
      </c>
      <c r="P9" s="10" t="str" cm="1">
        <f t="array" ref="P9">_xlfn.TEXTJOIN("",TRUE,IF($L$8:$L$43=L9,$O$8:$O$43,""))</f>
        <v xml:space="preserve">Skleněná tyč 50/1500mm (12x + 0x)
</v>
      </c>
      <c r="Q9" s="6">
        <f>Tabulka1[[#This Row],[Číslo svítidla]]</f>
        <v>0</v>
      </c>
      <c r="R9" s="6" t="str">
        <f>Tabulka1[[#This Row],[Typ]]</f>
        <v>Bedna</v>
      </c>
    </row>
    <row r="10" spans="1:20" x14ac:dyDescent="0.25">
      <c r="A10" s="28" t="s">
        <v>50</v>
      </c>
      <c r="B10" s="25">
        <v>1</v>
      </c>
      <c r="C10" s="22">
        <v>3</v>
      </c>
      <c r="D10" s="29"/>
      <c r="E10" s="23" t="s">
        <v>70</v>
      </c>
      <c r="F10" s="31">
        <v>12</v>
      </c>
      <c r="G10" s="31"/>
      <c r="H10" s="43" t="s">
        <v>34</v>
      </c>
      <c r="I10" s="42"/>
      <c r="J10" s="42"/>
      <c r="K10" s="45"/>
      <c r="L10" s="15" t="str">
        <f t="shared" si="2"/>
        <v>1-3</v>
      </c>
      <c r="M10" s="6">
        <f>COUNTIF(palety,Tabulka1[[#This Row],[Bedna / paleta č.]])</f>
        <v>12</v>
      </c>
      <c r="N10" s="6"/>
      <c r="O10" s="10" t="str">
        <f t="shared" si="3"/>
        <v xml:space="preserve">Skleněná tyč 50/1500mm (12x + 0x)
</v>
      </c>
      <c r="P10" s="10" t="str" cm="1">
        <f t="array" ref="P10">_xlfn.TEXTJOIN("",TRUE,IF($L$8:$L$43=L10,$O$8:$O$43,""))</f>
        <v xml:space="preserve">Skleněná tyč 50/1500mm (12x + 0x)
</v>
      </c>
      <c r="Q10" s="6">
        <f>Tabulka1[[#This Row],[Číslo svítidla]]</f>
        <v>0</v>
      </c>
      <c r="R10" s="6" t="str">
        <f>Tabulka1[[#This Row],[Typ]]</f>
        <v>Bedna</v>
      </c>
    </row>
    <row r="11" spans="1:20" x14ac:dyDescent="0.25">
      <c r="A11" s="28" t="s">
        <v>50</v>
      </c>
      <c r="B11" s="25">
        <v>1</v>
      </c>
      <c r="C11" s="26">
        <v>4</v>
      </c>
      <c r="D11" s="29"/>
      <c r="E11" s="23" t="s">
        <v>70</v>
      </c>
      <c r="F11" s="31">
        <v>12</v>
      </c>
      <c r="G11" s="31"/>
      <c r="H11" s="43" t="s">
        <v>34</v>
      </c>
      <c r="I11" s="42"/>
      <c r="J11" s="42"/>
      <c r="K11" s="45"/>
      <c r="L11" s="6" t="str">
        <f t="shared" si="2"/>
        <v>1-4</v>
      </c>
      <c r="M11" s="6">
        <f>COUNTIF(palety,Tabulka1[[#This Row],[Bedna / paleta č.]])</f>
        <v>12</v>
      </c>
      <c r="N11" s="6"/>
      <c r="O11" s="10" t="str">
        <f t="shared" si="3"/>
        <v xml:space="preserve">Skleněná tyč 50/1500mm (12x + 0x)
</v>
      </c>
      <c r="P11" s="10" t="str" cm="1">
        <f t="array" ref="P11">_xlfn.TEXTJOIN("",TRUE,IF($L$8:$L$43=L11,$O$8:$O$43,""))</f>
        <v xml:space="preserve">Skleněná tyč 50/1500mm (12x + 0x)
</v>
      </c>
      <c r="Q11" s="6">
        <f>Tabulka1[[#This Row],[Číslo svítidla]]</f>
        <v>0</v>
      </c>
      <c r="R11" s="6" t="str">
        <f>Tabulka1[[#This Row],[Typ]]</f>
        <v>Bedna</v>
      </c>
    </row>
    <row r="12" spans="1:20" x14ac:dyDescent="0.25">
      <c r="A12" s="28" t="s">
        <v>50</v>
      </c>
      <c r="B12" s="25">
        <v>1</v>
      </c>
      <c r="C12" s="22">
        <v>5</v>
      </c>
      <c r="D12" s="29"/>
      <c r="E12" s="23" t="s">
        <v>70</v>
      </c>
      <c r="F12" s="31">
        <v>12</v>
      </c>
      <c r="G12" s="31"/>
      <c r="H12" s="43" t="s">
        <v>34</v>
      </c>
      <c r="I12" s="42"/>
      <c r="J12" s="48"/>
      <c r="K12" s="45"/>
      <c r="L12" s="6" t="str">
        <f t="shared" si="2"/>
        <v>1-5</v>
      </c>
      <c r="M12" s="6">
        <f>COUNTIF(palety,Tabulka1[[#This Row],[Bedna / paleta č.]])</f>
        <v>12</v>
      </c>
      <c r="N12" s="6"/>
      <c r="O12" s="10" t="str">
        <f t="shared" si="3"/>
        <v xml:space="preserve">Skleněná tyč 50/1500mm (12x + 0x)
</v>
      </c>
      <c r="P12" s="10" t="str" cm="1">
        <f t="array" ref="P12">_xlfn.TEXTJOIN("",TRUE,IF($L$8:$L$43=L12,$O$8:$O$43,""))</f>
        <v xml:space="preserve">Skleněná tyč 50/1500mm (12x + 0x)
</v>
      </c>
      <c r="Q12" s="6">
        <f>Tabulka1[[#This Row],[Číslo svítidla]]</f>
        <v>0</v>
      </c>
      <c r="R12" s="6" t="str">
        <f>Tabulka1[[#This Row],[Typ]]</f>
        <v>Bedna</v>
      </c>
    </row>
    <row r="13" spans="1:20" x14ac:dyDescent="0.25">
      <c r="A13" s="28" t="s">
        <v>50</v>
      </c>
      <c r="B13" s="25">
        <v>1</v>
      </c>
      <c r="C13" s="26">
        <v>6</v>
      </c>
      <c r="D13" s="29"/>
      <c r="E13" s="23" t="s">
        <v>70</v>
      </c>
      <c r="F13" s="31">
        <v>12</v>
      </c>
      <c r="G13" s="31"/>
      <c r="H13" s="43" t="s">
        <v>34</v>
      </c>
      <c r="I13" s="42"/>
      <c r="J13" s="48"/>
      <c r="K13" s="45"/>
      <c r="L13" s="6" t="str">
        <f t="shared" si="2"/>
        <v>1-6</v>
      </c>
      <c r="M13" s="6">
        <f>COUNTIF(palety,Tabulka1[[#This Row],[Bedna / paleta č.]])</f>
        <v>12</v>
      </c>
      <c r="N13" s="6"/>
      <c r="O13" s="10" t="str">
        <f t="shared" si="3"/>
        <v xml:space="preserve">Skleněná tyč 50/1500mm (12x + 0x)
</v>
      </c>
      <c r="P13" s="10" t="str" cm="1">
        <f t="array" ref="P13">_xlfn.TEXTJOIN("",TRUE,IF($L$8:$L$43=L13,$O$8:$O$43,""))</f>
        <v xml:space="preserve">Skleněná tyč 50/1500mm (12x + 0x)
</v>
      </c>
      <c r="Q13" s="6">
        <f>Tabulka1[[#This Row],[Číslo svítidla]]</f>
        <v>0</v>
      </c>
      <c r="R13" s="6" t="str">
        <f>Tabulka1[[#This Row],[Typ]]</f>
        <v>Bedna</v>
      </c>
    </row>
    <row r="14" spans="1:20" x14ac:dyDescent="0.25">
      <c r="A14" s="28" t="s">
        <v>50</v>
      </c>
      <c r="B14" s="25">
        <v>1</v>
      </c>
      <c r="C14" s="22">
        <v>7</v>
      </c>
      <c r="D14" s="29"/>
      <c r="E14" s="23" t="s">
        <v>70</v>
      </c>
      <c r="F14" s="31">
        <v>12</v>
      </c>
      <c r="G14" s="31"/>
      <c r="H14" s="43" t="s">
        <v>34</v>
      </c>
      <c r="I14" s="42"/>
      <c r="J14" s="48"/>
      <c r="K14" s="45"/>
      <c r="L14" s="6" t="str">
        <f t="shared" si="2"/>
        <v>1-7</v>
      </c>
      <c r="M14" s="6">
        <f>COUNTIF(palety,Tabulka1[[#This Row],[Bedna / paleta č.]])</f>
        <v>12</v>
      </c>
      <c r="N14" s="6"/>
      <c r="O14" s="10" t="str">
        <f t="shared" si="3"/>
        <v xml:space="preserve">Skleněná tyč 50/1500mm (12x + 0x)
</v>
      </c>
      <c r="P14" s="10" t="str" cm="1">
        <f t="array" ref="P14">_xlfn.TEXTJOIN("",TRUE,IF($L$8:$L$43=L14,$O$8:$O$43,""))</f>
        <v xml:space="preserve">Skleněná tyč 50/1500mm (12x + 0x)
</v>
      </c>
      <c r="Q14" s="6">
        <f>Tabulka1[[#This Row],[Číslo svítidla]]</f>
        <v>0</v>
      </c>
      <c r="R14" s="6" t="str">
        <f>Tabulka1[[#This Row],[Typ]]</f>
        <v>Bedna</v>
      </c>
    </row>
    <row r="15" spans="1:20" x14ac:dyDescent="0.25">
      <c r="A15" s="60" t="s">
        <v>50</v>
      </c>
      <c r="B15" s="62">
        <v>1</v>
      </c>
      <c r="C15" s="26">
        <v>8</v>
      </c>
      <c r="D15" s="63"/>
      <c r="E15" s="23" t="s">
        <v>70</v>
      </c>
      <c r="F15" s="66">
        <v>12</v>
      </c>
      <c r="G15" s="66"/>
      <c r="H15" s="67" t="s">
        <v>34</v>
      </c>
      <c r="I15" s="64"/>
      <c r="J15" s="68"/>
      <c r="K15" s="69"/>
      <c r="L15" s="70" t="str">
        <f t="shared" ref="L15:L19" si="4">B15&amp;"-"&amp;C15</f>
        <v>1-8</v>
      </c>
      <c r="M15" s="70">
        <f>COUNTIF(palety,Tabulka1[[#This Row],[Bedna / paleta č.]])</f>
        <v>12</v>
      </c>
      <c r="N15" s="70"/>
      <c r="O15" s="10" t="str">
        <f t="shared" ref="O15:O19" si="5">IF(E15="","",E15&amp;" ("&amp;IF(F15&lt;&gt;0,F15,"0")&amp;"x"&amp;IF(G15&lt;&gt;0," +"&amp;G15," + 0")&amp;"x)"&amp;CHAR(10))</f>
        <v xml:space="preserve">Skleněná tyč 50/1500mm (12x + 0x)
</v>
      </c>
      <c r="P15" s="10" t="str" cm="1">
        <f t="array" ref="P15">_xlfn.TEXTJOIN("",TRUE,IF($L$8:$L$43=L15,$O$8:$O$43,""))</f>
        <v xml:space="preserve">Skleněná tyč 50/1500mm (12x + 0x)
</v>
      </c>
      <c r="Q15" s="70">
        <f>Tabulka1[[#This Row],[Číslo svítidla]]</f>
        <v>0</v>
      </c>
      <c r="R15" s="70" t="str">
        <f>Tabulka1[[#This Row],[Typ]]</f>
        <v>Bedna</v>
      </c>
    </row>
    <row r="16" spans="1:20" x14ac:dyDescent="0.25">
      <c r="A16" s="60" t="s">
        <v>50</v>
      </c>
      <c r="B16" s="62">
        <v>1</v>
      </c>
      <c r="C16" s="22">
        <v>9</v>
      </c>
      <c r="D16" s="63"/>
      <c r="E16" s="23" t="s">
        <v>70</v>
      </c>
      <c r="F16" s="66">
        <v>12</v>
      </c>
      <c r="G16" s="66"/>
      <c r="H16" s="67" t="s">
        <v>34</v>
      </c>
      <c r="I16" s="64"/>
      <c r="J16" s="68"/>
      <c r="K16" s="69"/>
      <c r="L16" s="70" t="str">
        <f t="shared" si="4"/>
        <v>1-9</v>
      </c>
      <c r="M16" s="70">
        <f>COUNTIF(palety,Tabulka1[[#This Row],[Bedna / paleta č.]])</f>
        <v>12</v>
      </c>
      <c r="N16" s="70"/>
      <c r="O16" s="10" t="str">
        <f t="shared" si="5"/>
        <v xml:space="preserve">Skleněná tyč 50/1500mm (12x + 0x)
</v>
      </c>
      <c r="P16" s="10" t="str" cm="1">
        <f t="array" ref="P16">_xlfn.TEXTJOIN("",TRUE,IF($L$8:$L$43=L16,$O$8:$O$43,""))</f>
        <v xml:space="preserve">Skleněná tyč 50/1500mm (12x + 0x)
</v>
      </c>
      <c r="Q16" s="70">
        <f>Tabulka1[[#This Row],[Číslo svítidla]]</f>
        <v>0</v>
      </c>
      <c r="R16" s="70" t="str">
        <f>Tabulka1[[#This Row],[Typ]]</f>
        <v>Bedna</v>
      </c>
    </row>
    <row r="17" spans="1:18" x14ac:dyDescent="0.25">
      <c r="A17" s="60" t="s">
        <v>50</v>
      </c>
      <c r="B17" s="62">
        <v>1</v>
      </c>
      <c r="C17" s="26">
        <v>10</v>
      </c>
      <c r="D17" s="63"/>
      <c r="E17" s="23" t="s">
        <v>70</v>
      </c>
      <c r="F17" s="66">
        <v>12</v>
      </c>
      <c r="G17" s="66"/>
      <c r="H17" s="67" t="s">
        <v>34</v>
      </c>
      <c r="I17" s="64"/>
      <c r="J17" s="68"/>
      <c r="K17" s="69"/>
      <c r="L17" s="70" t="str">
        <f t="shared" si="4"/>
        <v>1-10</v>
      </c>
      <c r="M17" s="70">
        <f>COUNTIF(palety,Tabulka1[[#This Row],[Bedna / paleta č.]])</f>
        <v>12</v>
      </c>
      <c r="N17" s="70"/>
      <c r="O17" s="10" t="str">
        <f t="shared" si="5"/>
        <v xml:space="preserve">Skleněná tyč 50/1500mm (12x + 0x)
</v>
      </c>
      <c r="P17" s="10" t="str" cm="1">
        <f t="array" ref="P17">_xlfn.TEXTJOIN("",TRUE,IF($L$8:$L$43=L17,$O$8:$O$43,""))</f>
        <v xml:space="preserve">Skleněná tyč 50/1500mm (12x + 0x)
</v>
      </c>
      <c r="Q17" s="70">
        <f>Tabulka1[[#This Row],[Číslo svítidla]]</f>
        <v>0</v>
      </c>
      <c r="R17" s="70" t="str">
        <f>Tabulka1[[#This Row],[Typ]]</f>
        <v>Bedna</v>
      </c>
    </row>
    <row r="18" spans="1:18" x14ac:dyDescent="0.25">
      <c r="A18" s="60" t="s">
        <v>50</v>
      </c>
      <c r="B18" s="62">
        <v>1</v>
      </c>
      <c r="C18" s="22">
        <v>11</v>
      </c>
      <c r="D18" s="63"/>
      <c r="E18" s="23" t="s">
        <v>70</v>
      </c>
      <c r="F18" s="66">
        <v>12</v>
      </c>
      <c r="G18" s="66"/>
      <c r="H18" s="67" t="s">
        <v>34</v>
      </c>
      <c r="I18" s="64"/>
      <c r="J18" s="68"/>
      <c r="K18" s="69"/>
      <c r="L18" s="70" t="str">
        <f t="shared" si="4"/>
        <v>1-11</v>
      </c>
      <c r="M18" s="70">
        <f>COUNTIF(palety,Tabulka1[[#This Row],[Bedna / paleta č.]])</f>
        <v>12</v>
      </c>
      <c r="N18" s="70"/>
      <c r="O18" s="10" t="str">
        <f t="shared" si="5"/>
        <v xml:space="preserve">Skleněná tyč 50/1500mm (12x + 0x)
</v>
      </c>
      <c r="P18" s="10" t="str" cm="1">
        <f t="array" ref="P18">_xlfn.TEXTJOIN("",TRUE,IF($L$8:$L$43=L18,$O$8:$O$43,""))</f>
        <v xml:space="preserve">Skleněná tyč 50/1500mm (12x + 0x)
</v>
      </c>
      <c r="Q18" s="70">
        <f>Tabulka1[[#This Row],[Číslo svítidla]]</f>
        <v>0</v>
      </c>
      <c r="R18" s="70" t="str">
        <f>Tabulka1[[#This Row],[Typ]]</f>
        <v>Bedna</v>
      </c>
    </row>
    <row r="19" spans="1:18" x14ac:dyDescent="0.25">
      <c r="A19" s="60" t="s">
        <v>50</v>
      </c>
      <c r="B19" s="62">
        <v>1</v>
      </c>
      <c r="C19" s="26">
        <v>12</v>
      </c>
      <c r="D19" s="63"/>
      <c r="E19" s="23" t="s">
        <v>70</v>
      </c>
      <c r="F19" s="66">
        <v>12</v>
      </c>
      <c r="G19" s="66"/>
      <c r="H19" s="67" t="s">
        <v>34</v>
      </c>
      <c r="I19" s="64"/>
      <c r="J19" s="68"/>
      <c r="K19" s="69"/>
      <c r="L19" s="70" t="str">
        <f t="shared" si="4"/>
        <v>1-12</v>
      </c>
      <c r="M19" s="70">
        <f>COUNTIF(palety,Tabulka1[[#This Row],[Bedna / paleta č.]])</f>
        <v>12</v>
      </c>
      <c r="N19" s="70"/>
      <c r="O19" s="10" t="str">
        <f t="shared" si="5"/>
        <v xml:space="preserve">Skleněná tyč 50/1500mm (12x + 0x)
</v>
      </c>
      <c r="P19" s="10" t="str" cm="1">
        <f t="array" ref="P19">_xlfn.TEXTJOIN("",TRUE,IF($L$8:$L$43=L19,$O$8:$O$43,""))</f>
        <v xml:space="preserve">Skleněná tyč 50/1500mm (12x + 0x)
</v>
      </c>
      <c r="Q19" s="70">
        <f>Tabulka1[[#This Row],[Číslo svítidla]]</f>
        <v>0</v>
      </c>
      <c r="R19" s="70" t="str">
        <f>Tabulka1[[#This Row],[Typ]]</f>
        <v>Bedna</v>
      </c>
    </row>
    <row r="20" spans="1:18" x14ac:dyDescent="0.25">
      <c r="A20" s="60" t="s">
        <v>50</v>
      </c>
      <c r="B20" s="62">
        <v>2</v>
      </c>
      <c r="C20" s="22">
        <v>13</v>
      </c>
      <c r="D20" s="63"/>
      <c r="E20" s="65" t="s">
        <v>71</v>
      </c>
      <c r="F20" s="66">
        <v>12</v>
      </c>
      <c r="G20" s="66"/>
      <c r="H20" s="67" t="s">
        <v>34</v>
      </c>
      <c r="I20" s="64"/>
      <c r="J20" s="68" t="s">
        <v>69</v>
      </c>
      <c r="K20" s="69">
        <v>241</v>
      </c>
      <c r="L20" s="70" t="str">
        <f t="shared" ref="L20:L31" si="6">B20&amp;"-"&amp;C20</f>
        <v>2-13</v>
      </c>
      <c r="M20" s="70">
        <f>COUNTIF(palety,Tabulka1[[#This Row],[Bedna / paleta č.]])</f>
        <v>12</v>
      </c>
      <c r="N20" s="70"/>
      <c r="O20" s="10" t="str">
        <f t="shared" ref="O20:O31" si="7">IF(E20="","",E20&amp;" ("&amp;IF(F20&lt;&gt;0,F20,"0")&amp;"x"&amp;IF(G20&lt;&gt;0," +"&amp;G20," + 0")&amp;"x)"&amp;CHAR(10))</f>
        <v xml:space="preserve">Skleněná tyč 50/1000mm (12x + 0x)
</v>
      </c>
      <c r="P20" s="10" t="str" cm="1">
        <f t="array" ref="P20">_xlfn.TEXTJOIN("",TRUE,IF($L$8:$L$43=L20,$O$8:$O$43,""))</f>
        <v xml:space="preserve">Skleněná tyč 50/1000mm (12x + 0x)
</v>
      </c>
      <c r="Q20" s="70">
        <f>Tabulka1[[#This Row],[Číslo svítidla]]</f>
        <v>0</v>
      </c>
      <c r="R20" s="70" t="str">
        <f>Tabulka1[[#This Row],[Typ]]</f>
        <v>Bedna</v>
      </c>
    </row>
    <row r="21" spans="1:18" x14ac:dyDescent="0.25">
      <c r="A21" s="60" t="s">
        <v>50</v>
      </c>
      <c r="B21" s="61">
        <v>2</v>
      </c>
      <c r="C21" s="26">
        <v>14</v>
      </c>
      <c r="D21" s="63"/>
      <c r="E21" s="64" t="s">
        <v>71</v>
      </c>
      <c r="F21" s="66">
        <v>12</v>
      </c>
      <c r="G21" s="66"/>
      <c r="H21" s="67" t="s">
        <v>34</v>
      </c>
      <c r="I21" s="64"/>
      <c r="J21" s="68"/>
      <c r="K21" s="69"/>
      <c r="L21" s="70" t="str">
        <f t="shared" si="6"/>
        <v>2-14</v>
      </c>
      <c r="M21" s="70">
        <f>COUNTIF(palety,Tabulka1[[#This Row],[Bedna / paleta č.]])</f>
        <v>12</v>
      </c>
      <c r="N21" s="70"/>
      <c r="O21" s="10" t="str">
        <f t="shared" si="7"/>
        <v xml:space="preserve">Skleněná tyč 50/1000mm (12x + 0x)
</v>
      </c>
      <c r="P21" s="10" t="str" cm="1">
        <f t="array" ref="P21">_xlfn.TEXTJOIN("",TRUE,IF($L$8:$L$43=L21,$O$8:$O$43,""))</f>
        <v xml:space="preserve">Skleněná tyč 50/1000mm (12x + 0x)
</v>
      </c>
      <c r="Q21" s="70">
        <f>Tabulka1[[#This Row],[Číslo svítidla]]</f>
        <v>0</v>
      </c>
      <c r="R21" s="70" t="str">
        <f>Tabulka1[[#This Row],[Typ]]</f>
        <v>Bedna</v>
      </c>
    </row>
    <row r="22" spans="1:18" x14ac:dyDescent="0.25">
      <c r="A22" s="60" t="s">
        <v>50</v>
      </c>
      <c r="B22" s="61">
        <v>2</v>
      </c>
      <c r="C22" s="22">
        <v>15</v>
      </c>
      <c r="D22" s="63"/>
      <c r="E22" s="64" t="s">
        <v>71</v>
      </c>
      <c r="F22" s="66">
        <v>12</v>
      </c>
      <c r="G22" s="66"/>
      <c r="H22" s="67" t="s">
        <v>34</v>
      </c>
      <c r="I22" s="64"/>
      <c r="J22" s="68"/>
      <c r="K22" s="69"/>
      <c r="L22" s="70" t="str">
        <f t="shared" si="6"/>
        <v>2-15</v>
      </c>
      <c r="M22" s="70">
        <f>COUNTIF(palety,Tabulka1[[#This Row],[Bedna / paleta č.]])</f>
        <v>12</v>
      </c>
      <c r="N22" s="70"/>
      <c r="O22" s="10" t="str">
        <f t="shared" si="7"/>
        <v xml:space="preserve">Skleněná tyč 50/1000mm (12x + 0x)
</v>
      </c>
      <c r="P22" s="10" t="str" cm="1">
        <f t="array" ref="P22">_xlfn.TEXTJOIN("",TRUE,IF($L$8:$L$43=L22,$O$8:$O$43,""))</f>
        <v xml:space="preserve">Skleněná tyč 50/1000mm (12x + 0x)
</v>
      </c>
      <c r="Q22" s="70">
        <f>Tabulka1[[#This Row],[Číslo svítidla]]</f>
        <v>0</v>
      </c>
      <c r="R22" s="70" t="str">
        <f>Tabulka1[[#This Row],[Typ]]</f>
        <v>Bedna</v>
      </c>
    </row>
    <row r="23" spans="1:18" x14ac:dyDescent="0.25">
      <c r="A23" s="60" t="s">
        <v>50</v>
      </c>
      <c r="B23" s="61">
        <v>2</v>
      </c>
      <c r="C23" s="26">
        <v>16</v>
      </c>
      <c r="D23" s="63"/>
      <c r="E23" s="64" t="s">
        <v>71</v>
      </c>
      <c r="F23" s="66">
        <v>12</v>
      </c>
      <c r="G23" s="66"/>
      <c r="H23" s="67" t="s">
        <v>34</v>
      </c>
      <c r="I23" s="64"/>
      <c r="J23" s="68"/>
      <c r="K23" s="69"/>
      <c r="L23" s="70" t="str">
        <f t="shared" si="6"/>
        <v>2-16</v>
      </c>
      <c r="M23" s="70">
        <f>COUNTIF(palety,Tabulka1[[#This Row],[Bedna / paleta č.]])</f>
        <v>12</v>
      </c>
      <c r="N23" s="70"/>
      <c r="O23" s="10" t="str">
        <f t="shared" si="7"/>
        <v xml:space="preserve">Skleněná tyč 50/1000mm (12x + 0x)
</v>
      </c>
      <c r="P23" s="10" t="str" cm="1">
        <f t="array" ref="P23">_xlfn.TEXTJOIN("",TRUE,IF($L$8:$L$43=L23,$O$8:$O$43,""))</f>
        <v xml:space="preserve">Skleněná tyč 50/1000mm (12x + 0x)
</v>
      </c>
      <c r="Q23" s="70">
        <f>Tabulka1[[#This Row],[Číslo svítidla]]</f>
        <v>0</v>
      </c>
      <c r="R23" s="70" t="str">
        <f>Tabulka1[[#This Row],[Typ]]</f>
        <v>Bedna</v>
      </c>
    </row>
    <row r="24" spans="1:18" x14ac:dyDescent="0.25">
      <c r="A24" s="60" t="s">
        <v>50</v>
      </c>
      <c r="B24" s="61">
        <v>2</v>
      </c>
      <c r="C24" s="22">
        <v>17</v>
      </c>
      <c r="D24" s="63"/>
      <c r="E24" s="64" t="s">
        <v>71</v>
      </c>
      <c r="F24" s="66">
        <v>12</v>
      </c>
      <c r="G24" s="66"/>
      <c r="H24" s="67" t="s">
        <v>34</v>
      </c>
      <c r="I24" s="64"/>
      <c r="J24" s="68"/>
      <c r="K24" s="69"/>
      <c r="L24" s="70" t="str">
        <f t="shared" si="6"/>
        <v>2-17</v>
      </c>
      <c r="M24" s="70">
        <f>COUNTIF(palety,Tabulka1[[#This Row],[Bedna / paleta č.]])</f>
        <v>12</v>
      </c>
      <c r="N24" s="70"/>
      <c r="O24" s="10" t="str">
        <f t="shared" si="7"/>
        <v xml:space="preserve">Skleněná tyč 50/1000mm (12x + 0x)
</v>
      </c>
      <c r="P24" s="10" t="str" cm="1">
        <f t="array" ref="P24">_xlfn.TEXTJOIN("",TRUE,IF($L$8:$L$43=L24,$O$8:$O$43,""))</f>
        <v xml:space="preserve">Skleněná tyč 50/1000mm (12x + 0x)
</v>
      </c>
      <c r="Q24" s="70">
        <f>Tabulka1[[#This Row],[Číslo svítidla]]</f>
        <v>0</v>
      </c>
      <c r="R24" s="70" t="str">
        <f>Tabulka1[[#This Row],[Typ]]</f>
        <v>Bedna</v>
      </c>
    </row>
    <row r="25" spans="1:18" x14ac:dyDescent="0.25">
      <c r="A25" s="60" t="s">
        <v>50</v>
      </c>
      <c r="B25" s="61">
        <v>2</v>
      </c>
      <c r="C25" s="26">
        <v>18</v>
      </c>
      <c r="D25" s="63"/>
      <c r="E25" s="64" t="s">
        <v>71</v>
      </c>
      <c r="F25" s="66">
        <v>12</v>
      </c>
      <c r="G25" s="66"/>
      <c r="H25" s="67" t="s">
        <v>34</v>
      </c>
      <c r="I25" s="64"/>
      <c r="J25" s="68"/>
      <c r="K25" s="69"/>
      <c r="L25" s="70" t="str">
        <f t="shared" si="6"/>
        <v>2-18</v>
      </c>
      <c r="M25" s="70">
        <f>COUNTIF(palety,Tabulka1[[#This Row],[Bedna / paleta č.]])</f>
        <v>12</v>
      </c>
      <c r="N25" s="70"/>
      <c r="O25" s="10" t="str">
        <f t="shared" si="7"/>
        <v xml:space="preserve">Skleněná tyč 50/1000mm (12x + 0x)
</v>
      </c>
      <c r="P25" s="10" t="str" cm="1">
        <f t="array" ref="P25">_xlfn.TEXTJOIN("",TRUE,IF($L$8:$L$43=L25,$O$8:$O$43,""))</f>
        <v xml:space="preserve">Skleněná tyč 50/1000mm (12x + 0x)
</v>
      </c>
      <c r="Q25" s="70">
        <f>Tabulka1[[#This Row],[Číslo svítidla]]</f>
        <v>0</v>
      </c>
      <c r="R25" s="70" t="str">
        <f>Tabulka1[[#This Row],[Typ]]</f>
        <v>Bedna</v>
      </c>
    </row>
    <row r="26" spans="1:18" x14ac:dyDescent="0.25">
      <c r="A26" s="60" t="s">
        <v>50</v>
      </c>
      <c r="B26" s="61">
        <v>2</v>
      </c>
      <c r="C26" s="22">
        <v>19</v>
      </c>
      <c r="D26" s="63"/>
      <c r="E26" s="64" t="s">
        <v>71</v>
      </c>
      <c r="F26" s="66">
        <v>12</v>
      </c>
      <c r="G26" s="66"/>
      <c r="H26" s="67" t="s">
        <v>34</v>
      </c>
      <c r="I26" s="64"/>
      <c r="J26" s="68"/>
      <c r="K26" s="69"/>
      <c r="L26" s="70" t="str">
        <f t="shared" si="6"/>
        <v>2-19</v>
      </c>
      <c r="M26" s="70">
        <f>COUNTIF(palety,Tabulka1[[#This Row],[Bedna / paleta č.]])</f>
        <v>12</v>
      </c>
      <c r="N26" s="70"/>
      <c r="O26" s="10" t="str">
        <f t="shared" si="7"/>
        <v xml:space="preserve">Skleněná tyč 50/1000mm (12x + 0x)
</v>
      </c>
      <c r="P26" s="10" t="str" cm="1">
        <f t="array" ref="P26">_xlfn.TEXTJOIN("",TRUE,IF($L$8:$L$43=L26,$O$8:$O$43,""))</f>
        <v xml:space="preserve">Skleněná tyč 50/1000mm (12x + 0x)
</v>
      </c>
      <c r="Q26" s="70">
        <f>Tabulka1[[#This Row],[Číslo svítidla]]</f>
        <v>0</v>
      </c>
      <c r="R26" s="70" t="str">
        <f>Tabulka1[[#This Row],[Typ]]</f>
        <v>Bedna</v>
      </c>
    </row>
    <row r="27" spans="1:18" x14ac:dyDescent="0.25">
      <c r="A27" s="60" t="s">
        <v>50</v>
      </c>
      <c r="B27" s="61">
        <v>2</v>
      </c>
      <c r="C27" s="26">
        <v>20</v>
      </c>
      <c r="D27" s="63"/>
      <c r="E27" s="64" t="s">
        <v>71</v>
      </c>
      <c r="F27" s="66">
        <v>12</v>
      </c>
      <c r="G27" s="66"/>
      <c r="H27" s="67" t="s">
        <v>34</v>
      </c>
      <c r="I27" s="64"/>
      <c r="J27" s="68"/>
      <c r="K27" s="69"/>
      <c r="L27" s="70" t="str">
        <f t="shared" si="6"/>
        <v>2-20</v>
      </c>
      <c r="M27" s="70">
        <f>COUNTIF(palety,Tabulka1[[#This Row],[Bedna / paleta č.]])</f>
        <v>12</v>
      </c>
      <c r="N27" s="70"/>
      <c r="O27" s="10" t="str">
        <f t="shared" si="7"/>
        <v xml:space="preserve">Skleněná tyč 50/1000mm (12x + 0x)
</v>
      </c>
      <c r="P27" s="10" t="str" cm="1">
        <f t="array" ref="P27">_xlfn.TEXTJOIN("",TRUE,IF($L$8:$L$43=L27,$O$8:$O$43,""))</f>
        <v xml:space="preserve">Skleněná tyč 50/1000mm (12x + 0x)
</v>
      </c>
      <c r="Q27" s="70">
        <f>Tabulka1[[#This Row],[Číslo svítidla]]</f>
        <v>0</v>
      </c>
      <c r="R27" s="70" t="str">
        <f>Tabulka1[[#This Row],[Typ]]</f>
        <v>Bedna</v>
      </c>
    </row>
    <row r="28" spans="1:18" x14ac:dyDescent="0.25">
      <c r="A28" s="60" t="s">
        <v>50</v>
      </c>
      <c r="B28" s="61">
        <v>2</v>
      </c>
      <c r="C28" s="22">
        <v>21</v>
      </c>
      <c r="D28" s="63"/>
      <c r="E28" s="64" t="s">
        <v>71</v>
      </c>
      <c r="F28" s="66">
        <v>12</v>
      </c>
      <c r="G28" s="66"/>
      <c r="H28" s="67" t="s">
        <v>34</v>
      </c>
      <c r="I28" s="64"/>
      <c r="J28" s="68"/>
      <c r="K28" s="69"/>
      <c r="L28" s="70" t="str">
        <f t="shared" si="6"/>
        <v>2-21</v>
      </c>
      <c r="M28" s="70">
        <f>COUNTIF(palety,Tabulka1[[#This Row],[Bedna / paleta č.]])</f>
        <v>12</v>
      </c>
      <c r="N28" s="70"/>
      <c r="O28" s="10" t="str">
        <f t="shared" si="7"/>
        <v xml:space="preserve">Skleněná tyč 50/1000mm (12x + 0x)
</v>
      </c>
      <c r="P28" s="10" t="str" cm="1">
        <f t="array" ref="P28">_xlfn.TEXTJOIN("",TRUE,IF($L$8:$L$43=L28,$O$8:$O$43,""))</f>
        <v xml:space="preserve">Skleněná tyč 50/1000mm (12x + 0x)
</v>
      </c>
      <c r="Q28" s="70">
        <f>Tabulka1[[#This Row],[Číslo svítidla]]</f>
        <v>0</v>
      </c>
      <c r="R28" s="70" t="str">
        <f>Tabulka1[[#This Row],[Typ]]</f>
        <v>Bedna</v>
      </c>
    </row>
    <row r="29" spans="1:18" x14ac:dyDescent="0.25">
      <c r="A29" s="60" t="s">
        <v>50</v>
      </c>
      <c r="B29" s="61">
        <v>2</v>
      </c>
      <c r="C29" s="26">
        <v>22</v>
      </c>
      <c r="D29" s="63"/>
      <c r="E29" s="64" t="s">
        <v>71</v>
      </c>
      <c r="F29" s="66">
        <v>12</v>
      </c>
      <c r="G29" s="66"/>
      <c r="H29" s="67" t="s">
        <v>34</v>
      </c>
      <c r="I29" s="64"/>
      <c r="J29" s="68"/>
      <c r="K29" s="69"/>
      <c r="L29" s="70" t="str">
        <f t="shared" si="6"/>
        <v>2-22</v>
      </c>
      <c r="M29" s="70">
        <f>COUNTIF(palety,Tabulka1[[#This Row],[Bedna / paleta č.]])</f>
        <v>12</v>
      </c>
      <c r="N29" s="70"/>
      <c r="O29" s="10" t="str">
        <f t="shared" si="7"/>
        <v xml:space="preserve">Skleněná tyč 50/1000mm (12x + 0x)
</v>
      </c>
      <c r="P29" s="10" t="str" cm="1">
        <f t="array" ref="P29">_xlfn.TEXTJOIN("",TRUE,IF($L$8:$L$43=L29,$O$8:$O$43,""))</f>
        <v xml:space="preserve">Skleněná tyč 50/1000mm (12x + 0x)
</v>
      </c>
      <c r="Q29" s="70">
        <f>Tabulka1[[#This Row],[Číslo svítidla]]</f>
        <v>0</v>
      </c>
      <c r="R29" s="70" t="str">
        <f>Tabulka1[[#This Row],[Typ]]</f>
        <v>Bedna</v>
      </c>
    </row>
    <row r="30" spans="1:18" x14ac:dyDescent="0.25">
      <c r="A30" s="60" t="s">
        <v>50</v>
      </c>
      <c r="B30" s="61">
        <v>2</v>
      </c>
      <c r="C30" s="22">
        <v>23</v>
      </c>
      <c r="D30" s="63"/>
      <c r="E30" s="64" t="s">
        <v>71</v>
      </c>
      <c r="F30" s="66">
        <v>12</v>
      </c>
      <c r="G30" s="66"/>
      <c r="H30" s="67" t="s">
        <v>34</v>
      </c>
      <c r="I30" s="64"/>
      <c r="J30" s="68"/>
      <c r="K30" s="69"/>
      <c r="L30" s="70" t="str">
        <f t="shared" si="6"/>
        <v>2-23</v>
      </c>
      <c r="M30" s="70">
        <f>COUNTIF(palety,Tabulka1[[#This Row],[Bedna / paleta č.]])</f>
        <v>12</v>
      </c>
      <c r="N30" s="70"/>
      <c r="O30" s="10" t="str">
        <f t="shared" si="7"/>
        <v xml:space="preserve">Skleněná tyč 50/1000mm (12x + 0x)
</v>
      </c>
      <c r="P30" s="10" t="str" cm="1">
        <f t="array" ref="P30">_xlfn.TEXTJOIN("",TRUE,IF($L$8:$L$43=L30,$O$8:$O$43,""))</f>
        <v xml:space="preserve">Skleněná tyč 50/1000mm (12x + 0x)
</v>
      </c>
      <c r="Q30" s="70">
        <f>Tabulka1[[#This Row],[Číslo svítidla]]</f>
        <v>0</v>
      </c>
      <c r="R30" s="70" t="str">
        <f>Tabulka1[[#This Row],[Typ]]</f>
        <v>Bedna</v>
      </c>
    </row>
    <row r="31" spans="1:18" x14ac:dyDescent="0.25">
      <c r="A31" s="60" t="s">
        <v>50</v>
      </c>
      <c r="B31" s="71">
        <v>2</v>
      </c>
      <c r="C31" s="26">
        <v>24</v>
      </c>
      <c r="D31" s="72"/>
      <c r="E31" s="73" t="s">
        <v>71</v>
      </c>
      <c r="F31" s="74">
        <v>12</v>
      </c>
      <c r="G31" s="74"/>
      <c r="H31" s="75" t="s">
        <v>34</v>
      </c>
      <c r="I31" s="73"/>
      <c r="J31" s="76"/>
      <c r="K31" s="77"/>
      <c r="L31" s="70" t="str">
        <f t="shared" si="6"/>
        <v>2-24</v>
      </c>
      <c r="M31" s="70">
        <f>COUNTIF(palety,Tabulka1[[#This Row],[Bedna / paleta č.]])</f>
        <v>12</v>
      </c>
      <c r="N31" s="70"/>
      <c r="O31" s="10" t="str">
        <f t="shared" si="7"/>
        <v xml:space="preserve">Skleněná tyč 50/1000mm (12x + 0x)
</v>
      </c>
      <c r="P31" s="10" t="str" cm="1">
        <f t="array" ref="P31">_xlfn.TEXTJOIN("",TRUE,IF($L$8:$L$43=L31,$O$8:$O$43,""))</f>
        <v xml:space="preserve">Skleněná tyč 50/1000mm (12x + 0x)
</v>
      </c>
      <c r="Q31" s="70">
        <f>Tabulka1[[#This Row],[Číslo svítidla]]</f>
        <v>0</v>
      </c>
      <c r="R31" s="70" t="str">
        <f>Tabulka1[[#This Row],[Typ]]</f>
        <v>Bedna</v>
      </c>
    </row>
    <row r="32" spans="1:18" x14ac:dyDescent="0.25">
      <c r="A32" s="60" t="s">
        <v>50</v>
      </c>
      <c r="B32" s="62">
        <v>3</v>
      </c>
      <c r="C32" s="26">
        <v>25</v>
      </c>
      <c r="D32" s="63"/>
      <c r="E32" s="65" t="s">
        <v>72</v>
      </c>
      <c r="F32" s="66">
        <v>12</v>
      </c>
      <c r="G32" s="66"/>
      <c r="H32" s="67" t="s">
        <v>34</v>
      </c>
      <c r="I32" s="64"/>
      <c r="J32" s="68" t="s">
        <v>69</v>
      </c>
      <c r="K32" s="69">
        <v>229</v>
      </c>
      <c r="L32" s="70" t="str">
        <f t="shared" ref="L32:L43" si="8">B32&amp;"-"&amp;C32</f>
        <v>3-25</v>
      </c>
      <c r="M32" s="70">
        <f>COUNTIF(palety,Tabulka1[[#This Row],[Bedna / paleta č.]])</f>
        <v>12</v>
      </c>
      <c r="N32" s="70"/>
      <c r="O32" s="10" t="str">
        <f t="shared" ref="O32:O43" si="9">IF(E32="","",E32&amp;" ("&amp;IF(F32&lt;&gt;0,F32,"0")&amp;"x"&amp;IF(G32&lt;&gt;0," +"&amp;G32," + 0")&amp;"x)"&amp;CHAR(10))</f>
        <v xml:space="preserve">Skleněná tyč 50/700mm (12x + 0x)
</v>
      </c>
      <c r="P32" s="10" t="str" cm="1">
        <f t="array" ref="P32">_xlfn.TEXTJOIN("",TRUE,IF($L$8:$L$43=L32,$O$8:$O$43,""))</f>
        <v xml:space="preserve">Skleněná tyč 50/700mm (12x + 0x)
</v>
      </c>
      <c r="Q32" s="70">
        <f>Tabulka1[[#This Row],[Číslo svítidla]]</f>
        <v>0</v>
      </c>
      <c r="R32" s="70" t="str">
        <f>Tabulka1[[#This Row],[Typ]]</f>
        <v>Bedna</v>
      </c>
    </row>
    <row r="33" spans="1:18" x14ac:dyDescent="0.25">
      <c r="A33" s="60" t="s">
        <v>50</v>
      </c>
      <c r="B33" s="61">
        <v>3</v>
      </c>
      <c r="C33" s="22">
        <v>26</v>
      </c>
      <c r="D33" s="63"/>
      <c r="E33" s="64" t="s">
        <v>72</v>
      </c>
      <c r="F33" s="66">
        <v>12</v>
      </c>
      <c r="G33" s="66"/>
      <c r="H33" s="67" t="s">
        <v>34</v>
      </c>
      <c r="I33" s="64"/>
      <c r="J33" s="68"/>
      <c r="K33" s="69"/>
      <c r="L33" s="70" t="str">
        <f t="shared" si="8"/>
        <v>3-26</v>
      </c>
      <c r="M33" s="70">
        <f>COUNTIF(palety,Tabulka1[[#This Row],[Bedna / paleta č.]])</f>
        <v>12</v>
      </c>
      <c r="N33" s="70"/>
      <c r="O33" s="10" t="str">
        <f t="shared" si="9"/>
        <v xml:space="preserve">Skleněná tyč 50/700mm (12x + 0x)
</v>
      </c>
      <c r="P33" s="10" t="str" cm="1">
        <f t="array" ref="P33">_xlfn.TEXTJOIN("",TRUE,IF($L$8:$L$43=L33,$O$8:$O$43,""))</f>
        <v xml:space="preserve">Skleněná tyč 50/700mm (12x + 0x)
</v>
      </c>
      <c r="Q33" s="70">
        <f>Tabulka1[[#This Row],[Číslo svítidla]]</f>
        <v>0</v>
      </c>
      <c r="R33" s="70" t="str">
        <f>Tabulka1[[#This Row],[Typ]]</f>
        <v>Bedna</v>
      </c>
    </row>
    <row r="34" spans="1:18" x14ac:dyDescent="0.25">
      <c r="A34" s="60" t="s">
        <v>50</v>
      </c>
      <c r="B34" s="61">
        <v>3</v>
      </c>
      <c r="C34" s="26">
        <v>27</v>
      </c>
      <c r="D34" s="63"/>
      <c r="E34" s="64" t="s">
        <v>72</v>
      </c>
      <c r="F34" s="66">
        <v>12</v>
      </c>
      <c r="G34" s="66"/>
      <c r="H34" s="67" t="s">
        <v>34</v>
      </c>
      <c r="I34" s="64"/>
      <c r="J34" s="68"/>
      <c r="K34" s="69"/>
      <c r="L34" s="70" t="str">
        <f t="shared" si="8"/>
        <v>3-27</v>
      </c>
      <c r="M34" s="70">
        <f>COUNTIF(palety,Tabulka1[[#This Row],[Bedna / paleta č.]])</f>
        <v>12</v>
      </c>
      <c r="N34" s="70"/>
      <c r="O34" s="10" t="str">
        <f t="shared" si="9"/>
        <v xml:space="preserve">Skleněná tyč 50/700mm (12x + 0x)
</v>
      </c>
      <c r="P34" s="10" t="str" cm="1">
        <f t="array" ref="P34">_xlfn.TEXTJOIN("",TRUE,IF($L$8:$L$43=L34,$O$8:$O$43,""))</f>
        <v xml:space="preserve">Skleněná tyč 50/700mm (12x + 0x)
</v>
      </c>
      <c r="Q34" s="70">
        <f>Tabulka1[[#This Row],[Číslo svítidla]]</f>
        <v>0</v>
      </c>
      <c r="R34" s="70" t="str">
        <f>Tabulka1[[#This Row],[Typ]]</f>
        <v>Bedna</v>
      </c>
    </row>
    <row r="35" spans="1:18" x14ac:dyDescent="0.25">
      <c r="A35" s="60" t="s">
        <v>50</v>
      </c>
      <c r="B35" s="61">
        <v>3</v>
      </c>
      <c r="C35" s="22">
        <v>28</v>
      </c>
      <c r="D35" s="63"/>
      <c r="E35" s="64" t="s">
        <v>72</v>
      </c>
      <c r="F35" s="66">
        <v>12</v>
      </c>
      <c r="G35" s="66"/>
      <c r="H35" s="67" t="s">
        <v>34</v>
      </c>
      <c r="I35" s="64"/>
      <c r="J35" s="68"/>
      <c r="K35" s="69"/>
      <c r="L35" s="70" t="str">
        <f t="shared" si="8"/>
        <v>3-28</v>
      </c>
      <c r="M35" s="70">
        <f>COUNTIF(palety,Tabulka1[[#This Row],[Bedna / paleta č.]])</f>
        <v>12</v>
      </c>
      <c r="N35" s="70"/>
      <c r="O35" s="10" t="str">
        <f t="shared" si="9"/>
        <v xml:space="preserve">Skleněná tyč 50/700mm (12x + 0x)
</v>
      </c>
      <c r="P35" s="10" t="str" cm="1">
        <f t="array" ref="P35">_xlfn.TEXTJOIN("",TRUE,IF($L$8:$L$43=L35,$O$8:$O$43,""))</f>
        <v xml:space="preserve">Skleněná tyč 50/700mm (12x + 0x)
</v>
      </c>
      <c r="Q35" s="70">
        <f>Tabulka1[[#This Row],[Číslo svítidla]]</f>
        <v>0</v>
      </c>
      <c r="R35" s="70" t="str">
        <f>Tabulka1[[#This Row],[Typ]]</f>
        <v>Bedna</v>
      </c>
    </row>
    <row r="36" spans="1:18" x14ac:dyDescent="0.25">
      <c r="A36" s="60" t="s">
        <v>50</v>
      </c>
      <c r="B36" s="61">
        <v>3</v>
      </c>
      <c r="C36" s="26">
        <v>29</v>
      </c>
      <c r="D36" s="63"/>
      <c r="E36" s="64" t="s">
        <v>72</v>
      </c>
      <c r="F36" s="66">
        <v>12</v>
      </c>
      <c r="G36" s="66"/>
      <c r="H36" s="67" t="s">
        <v>34</v>
      </c>
      <c r="I36" s="64"/>
      <c r="J36" s="68"/>
      <c r="K36" s="69"/>
      <c r="L36" s="70" t="str">
        <f t="shared" si="8"/>
        <v>3-29</v>
      </c>
      <c r="M36" s="70">
        <f>COUNTIF(palety,Tabulka1[[#This Row],[Bedna / paleta č.]])</f>
        <v>12</v>
      </c>
      <c r="N36" s="70"/>
      <c r="O36" s="10" t="str">
        <f t="shared" si="9"/>
        <v xml:space="preserve">Skleněná tyč 50/700mm (12x + 0x)
</v>
      </c>
      <c r="P36" s="10" t="str" cm="1">
        <f t="array" ref="P36">_xlfn.TEXTJOIN("",TRUE,IF($L$8:$L$43=L36,$O$8:$O$43,""))</f>
        <v xml:space="preserve">Skleněná tyč 50/700mm (12x + 0x)
</v>
      </c>
      <c r="Q36" s="70">
        <f>Tabulka1[[#This Row],[Číslo svítidla]]</f>
        <v>0</v>
      </c>
      <c r="R36" s="70" t="str">
        <f>Tabulka1[[#This Row],[Typ]]</f>
        <v>Bedna</v>
      </c>
    </row>
    <row r="37" spans="1:18" x14ac:dyDescent="0.25">
      <c r="A37" s="60" t="s">
        <v>50</v>
      </c>
      <c r="B37" s="61">
        <v>3</v>
      </c>
      <c r="C37" s="22">
        <v>30</v>
      </c>
      <c r="D37" s="63"/>
      <c r="E37" s="64" t="s">
        <v>72</v>
      </c>
      <c r="F37" s="66">
        <v>12</v>
      </c>
      <c r="G37" s="66"/>
      <c r="H37" s="67" t="s">
        <v>34</v>
      </c>
      <c r="I37" s="64"/>
      <c r="J37" s="68"/>
      <c r="K37" s="69"/>
      <c r="L37" s="70" t="str">
        <f t="shared" si="8"/>
        <v>3-30</v>
      </c>
      <c r="M37" s="70">
        <f>COUNTIF(palety,Tabulka1[[#This Row],[Bedna / paleta č.]])</f>
        <v>12</v>
      </c>
      <c r="N37" s="70"/>
      <c r="O37" s="10" t="str">
        <f t="shared" si="9"/>
        <v xml:space="preserve">Skleněná tyč 50/700mm (12x + 0x)
</v>
      </c>
      <c r="P37" s="10" t="str" cm="1">
        <f t="array" ref="P37">_xlfn.TEXTJOIN("",TRUE,IF($L$8:$L$43=L37,$O$8:$O$43,""))</f>
        <v xml:space="preserve">Skleněná tyč 50/700mm (12x + 0x)
</v>
      </c>
      <c r="Q37" s="70">
        <f>Tabulka1[[#This Row],[Číslo svítidla]]</f>
        <v>0</v>
      </c>
      <c r="R37" s="70" t="str">
        <f>Tabulka1[[#This Row],[Typ]]</f>
        <v>Bedna</v>
      </c>
    </row>
    <row r="38" spans="1:18" x14ac:dyDescent="0.25">
      <c r="A38" s="60" t="s">
        <v>50</v>
      </c>
      <c r="B38" s="61">
        <v>3</v>
      </c>
      <c r="C38" s="26">
        <v>31</v>
      </c>
      <c r="D38" s="63"/>
      <c r="E38" s="64" t="s">
        <v>72</v>
      </c>
      <c r="F38" s="66">
        <v>12</v>
      </c>
      <c r="G38" s="66"/>
      <c r="H38" s="67" t="s">
        <v>34</v>
      </c>
      <c r="I38" s="64"/>
      <c r="J38" s="68"/>
      <c r="K38" s="69"/>
      <c r="L38" s="70" t="str">
        <f t="shared" si="8"/>
        <v>3-31</v>
      </c>
      <c r="M38" s="70">
        <f>COUNTIF(palety,Tabulka1[[#This Row],[Bedna / paleta č.]])</f>
        <v>12</v>
      </c>
      <c r="N38" s="70"/>
      <c r="O38" s="10" t="str">
        <f t="shared" si="9"/>
        <v xml:space="preserve">Skleněná tyč 50/700mm (12x + 0x)
</v>
      </c>
      <c r="P38" s="10" t="str" cm="1">
        <f t="array" ref="P38">_xlfn.TEXTJOIN("",TRUE,IF($L$8:$L$43=L38,$O$8:$O$43,""))</f>
        <v xml:space="preserve">Skleněná tyč 50/700mm (12x + 0x)
</v>
      </c>
      <c r="Q38" s="70">
        <f>Tabulka1[[#This Row],[Číslo svítidla]]</f>
        <v>0</v>
      </c>
      <c r="R38" s="70" t="str">
        <f>Tabulka1[[#This Row],[Typ]]</f>
        <v>Bedna</v>
      </c>
    </row>
    <row r="39" spans="1:18" x14ac:dyDescent="0.25">
      <c r="A39" s="60" t="s">
        <v>50</v>
      </c>
      <c r="B39" s="61">
        <v>3</v>
      </c>
      <c r="C39" s="22">
        <v>32</v>
      </c>
      <c r="D39" s="63"/>
      <c r="E39" s="64" t="s">
        <v>72</v>
      </c>
      <c r="F39" s="66">
        <v>12</v>
      </c>
      <c r="G39" s="66"/>
      <c r="H39" s="67" t="s">
        <v>34</v>
      </c>
      <c r="I39" s="64"/>
      <c r="J39" s="68"/>
      <c r="K39" s="69"/>
      <c r="L39" s="70" t="str">
        <f t="shared" si="8"/>
        <v>3-32</v>
      </c>
      <c r="M39" s="70">
        <f>COUNTIF(palety,Tabulka1[[#This Row],[Bedna / paleta č.]])</f>
        <v>12</v>
      </c>
      <c r="N39" s="70"/>
      <c r="O39" s="10" t="str">
        <f t="shared" si="9"/>
        <v xml:space="preserve">Skleněná tyč 50/700mm (12x + 0x)
</v>
      </c>
      <c r="P39" s="10" t="str" cm="1">
        <f t="array" ref="P39">_xlfn.TEXTJOIN("",TRUE,IF($L$8:$L$43=L39,$O$8:$O$43,""))</f>
        <v xml:space="preserve">Skleněná tyč 50/700mm (12x + 0x)
</v>
      </c>
      <c r="Q39" s="70">
        <f>Tabulka1[[#This Row],[Číslo svítidla]]</f>
        <v>0</v>
      </c>
      <c r="R39" s="70" t="str">
        <f>Tabulka1[[#This Row],[Typ]]</f>
        <v>Bedna</v>
      </c>
    </row>
    <row r="40" spans="1:18" x14ac:dyDescent="0.25">
      <c r="A40" s="60" t="s">
        <v>50</v>
      </c>
      <c r="B40" s="61">
        <v>3</v>
      </c>
      <c r="C40" s="26">
        <v>33</v>
      </c>
      <c r="D40" s="63"/>
      <c r="E40" s="64" t="s">
        <v>72</v>
      </c>
      <c r="F40" s="66">
        <v>12</v>
      </c>
      <c r="G40" s="66"/>
      <c r="H40" s="67" t="s">
        <v>34</v>
      </c>
      <c r="I40" s="64"/>
      <c r="J40" s="68"/>
      <c r="K40" s="69"/>
      <c r="L40" s="70" t="str">
        <f t="shared" si="8"/>
        <v>3-33</v>
      </c>
      <c r="M40" s="70">
        <f>COUNTIF(palety,Tabulka1[[#This Row],[Bedna / paleta č.]])</f>
        <v>12</v>
      </c>
      <c r="N40" s="70"/>
      <c r="O40" s="10" t="str">
        <f t="shared" si="9"/>
        <v xml:space="preserve">Skleněná tyč 50/700mm (12x + 0x)
</v>
      </c>
      <c r="P40" s="10" t="str" cm="1">
        <f t="array" ref="P40">_xlfn.TEXTJOIN("",TRUE,IF($L$8:$L$43=L40,$O$8:$O$43,""))</f>
        <v xml:space="preserve">Skleněná tyč 50/700mm (12x + 0x)
</v>
      </c>
      <c r="Q40" s="70">
        <f>Tabulka1[[#This Row],[Číslo svítidla]]</f>
        <v>0</v>
      </c>
      <c r="R40" s="70" t="str">
        <f>Tabulka1[[#This Row],[Typ]]</f>
        <v>Bedna</v>
      </c>
    </row>
    <row r="41" spans="1:18" x14ac:dyDescent="0.25">
      <c r="A41" s="60" t="s">
        <v>50</v>
      </c>
      <c r="B41" s="61">
        <v>3</v>
      </c>
      <c r="C41" s="26">
        <v>34</v>
      </c>
      <c r="D41" s="63"/>
      <c r="E41" s="64" t="s">
        <v>72</v>
      </c>
      <c r="F41" s="66">
        <v>12</v>
      </c>
      <c r="G41" s="66"/>
      <c r="H41" s="67" t="s">
        <v>34</v>
      </c>
      <c r="I41" s="64"/>
      <c r="J41" s="68"/>
      <c r="K41" s="69"/>
      <c r="L41" s="70" t="str">
        <f t="shared" si="8"/>
        <v>3-34</v>
      </c>
      <c r="M41" s="70">
        <f>COUNTIF(palety,Tabulka1[[#This Row],[Bedna / paleta č.]])</f>
        <v>12</v>
      </c>
      <c r="N41" s="70"/>
      <c r="O41" s="10" t="str">
        <f t="shared" si="9"/>
        <v xml:space="preserve">Skleněná tyč 50/700mm (12x + 0x)
</v>
      </c>
      <c r="P41" s="10" t="str" cm="1">
        <f t="array" ref="P41">_xlfn.TEXTJOIN("",TRUE,IF($L$8:$L$43=L41,$O$8:$O$43,""))</f>
        <v xml:space="preserve">Skleněná tyč 50/700mm (12x + 0x)
</v>
      </c>
      <c r="Q41" s="70">
        <f>Tabulka1[[#This Row],[Číslo svítidla]]</f>
        <v>0</v>
      </c>
      <c r="R41" s="70" t="str">
        <f>Tabulka1[[#This Row],[Typ]]</f>
        <v>Bedna</v>
      </c>
    </row>
    <row r="42" spans="1:18" x14ac:dyDescent="0.25">
      <c r="A42" s="60" t="s">
        <v>50</v>
      </c>
      <c r="B42" s="61">
        <v>3</v>
      </c>
      <c r="C42" s="22">
        <v>35</v>
      </c>
      <c r="D42" s="63"/>
      <c r="E42" s="64" t="s">
        <v>72</v>
      </c>
      <c r="F42" s="66">
        <v>12</v>
      </c>
      <c r="G42" s="66"/>
      <c r="H42" s="67" t="s">
        <v>34</v>
      </c>
      <c r="I42" s="64"/>
      <c r="J42" s="68"/>
      <c r="K42" s="69"/>
      <c r="L42" s="70" t="str">
        <f t="shared" si="8"/>
        <v>3-35</v>
      </c>
      <c r="M42" s="70">
        <f>COUNTIF(palety,Tabulka1[[#This Row],[Bedna / paleta č.]])</f>
        <v>12</v>
      </c>
      <c r="N42" s="70"/>
      <c r="O42" s="10" t="str">
        <f t="shared" si="9"/>
        <v xml:space="preserve">Skleněná tyč 50/700mm (12x + 0x)
</v>
      </c>
      <c r="P42" s="10" t="str" cm="1">
        <f t="array" ref="P42">_xlfn.TEXTJOIN("",TRUE,IF($L$8:$L$43=L42,$O$8:$O$43,""))</f>
        <v xml:space="preserve">Skleněná tyč 50/700mm (12x + 0x)
</v>
      </c>
      <c r="Q42" s="70">
        <f>Tabulka1[[#This Row],[Číslo svítidla]]</f>
        <v>0</v>
      </c>
      <c r="R42" s="70" t="str">
        <f>Tabulka1[[#This Row],[Typ]]</f>
        <v>Bedna</v>
      </c>
    </row>
    <row r="43" spans="1:18" x14ac:dyDescent="0.25">
      <c r="A43" s="60" t="s">
        <v>50</v>
      </c>
      <c r="B43" s="71">
        <v>3</v>
      </c>
      <c r="C43" s="26">
        <v>36</v>
      </c>
      <c r="D43" s="72"/>
      <c r="E43" s="73" t="s">
        <v>72</v>
      </c>
      <c r="F43" s="74">
        <v>12</v>
      </c>
      <c r="G43" s="74"/>
      <c r="H43" s="75" t="s">
        <v>34</v>
      </c>
      <c r="I43" s="73"/>
      <c r="J43" s="76"/>
      <c r="K43" s="77"/>
      <c r="L43" s="70" t="str">
        <f t="shared" si="8"/>
        <v>3-36</v>
      </c>
      <c r="M43" s="70">
        <f>COUNTIF(palety,Tabulka1[[#This Row],[Bedna / paleta č.]])</f>
        <v>12</v>
      </c>
      <c r="N43" s="70"/>
      <c r="O43" s="10" t="str">
        <f t="shared" si="9"/>
        <v xml:space="preserve">Skleněná tyč 50/700mm (12x + 0x)
</v>
      </c>
      <c r="P43" s="10" t="str" cm="1">
        <f t="array" ref="P43">_xlfn.TEXTJOIN("",TRUE,IF($L$8:$L$43=L43,$O$8:$O$43,""))</f>
        <v xml:space="preserve">Skleněná tyč 50/700mm (12x + 0x)
</v>
      </c>
      <c r="Q43" s="70">
        <f>Tabulka1[[#This Row],[Číslo svítidla]]</f>
        <v>0</v>
      </c>
      <c r="R43" s="70" t="str">
        <f>Tabulka1[[#This Row],[Typ]]</f>
        <v>Bedna</v>
      </c>
    </row>
    <row r="44" spans="1:18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</row>
    <row r="45" spans="1:18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</row>
    <row r="46" spans="1:18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</row>
    <row r="47" spans="1:18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</row>
    <row r="48" spans="1:18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</row>
    <row r="49" spans="1:10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</row>
    <row r="50" spans="1:10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</row>
    <row r="51" spans="1:10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10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</row>
    <row r="53" spans="1:10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10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</row>
    <row r="55" spans="1:10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</row>
    <row r="56" spans="1:10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</row>
    <row r="57" spans="1:10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</row>
    <row r="58" spans="1:10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</row>
    <row r="59" spans="1:10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</row>
    <row r="60" spans="1:10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</row>
    <row r="61" spans="1:10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</row>
    <row r="62" spans="1:10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</row>
    <row r="63" spans="1:10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</row>
    <row r="64" spans="1:10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</row>
    <row r="65" spans="1:10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</row>
    <row r="66" spans="1:10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</row>
    <row r="67" spans="1:10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</row>
    <row r="68" spans="1:10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</row>
    <row r="69" spans="1:10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</row>
    <row r="70" spans="1:10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</row>
    <row r="72" spans="1:10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</row>
    <row r="73" spans="1:10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</row>
    <row r="74" spans="1:10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</row>
    <row r="75" spans="1:10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</row>
    <row r="76" spans="1:10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</row>
    <row r="77" spans="1:10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</row>
    <row r="78" spans="1:10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</row>
    <row r="79" spans="1:10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</row>
    <row r="80" spans="1:10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</row>
    <row r="81" spans="1:10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</row>
    <row r="82" spans="1:10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</row>
    <row r="83" spans="1:10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</row>
    <row r="84" spans="1:10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</row>
    <row r="85" spans="1:10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</row>
    <row r="86" spans="1:10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</row>
    <row r="87" spans="1:10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</row>
    <row r="88" spans="1:10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</row>
    <row r="89" spans="1:10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32"/>
    </row>
    <row r="90" spans="1:10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32"/>
    </row>
    <row r="91" spans="1:10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32"/>
    </row>
  </sheetData>
  <sheetProtection formatCells="0" formatColumns="0" formatRows="0" insertColumns="0" insertRows="0" deleteRows="0" autoFilter="0"/>
  <mergeCells count="7">
    <mergeCell ref="G2:K5"/>
    <mergeCell ref="A1:K1"/>
    <mergeCell ref="B5:C5"/>
    <mergeCell ref="B2:C2"/>
    <mergeCell ref="B3:C3"/>
    <mergeCell ref="B4:C4"/>
    <mergeCell ref="D3:F5"/>
  </mergeCells>
  <phoneticPr fontId="5" type="noConversion"/>
  <conditionalFormatting sqref="A8:B43">
    <cfRule type="expression" dxfId="37" priority="11">
      <formula>ISEVEN($B8)</formula>
    </cfRule>
    <cfRule type="expression" dxfId="36" priority="12">
      <formula>ISODD($B8)</formula>
    </cfRule>
  </conditionalFormatting>
  <conditionalFormatting sqref="T8 C8:K43">
    <cfRule type="expression" dxfId="35" priority="7">
      <formula>AND(ISEVEN($B8),ISEVEN($C8))</formula>
    </cfRule>
    <cfRule type="expression" dxfId="34" priority="8">
      <formula>AND(ISEVEN($B8),ISODD($C8))</formula>
    </cfRule>
    <cfRule type="expression" dxfId="33" priority="9">
      <formula>AND(ISODD($B8),ISODD($C8))</formula>
    </cfRule>
    <cfRule type="expression" dxfId="32" priority="10">
      <formula>AND(ISODD($B8),ISEVEN($C8))</formula>
    </cfRule>
  </conditionalFormatting>
  <dataValidations count="11">
    <dataValidation type="decimal" allowBlank="1" showInputMessage="1" showErrorMessage="1" sqref="F8:F43" xr:uid="{00000000-0002-0000-0100-000000000000}">
      <formula1>0</formula1>
      <formula2>9999999999</formula2>
    </dataValidation>
    <dataValidation type="decimal" allowBlank="1" showInputMessage="1" showErrorMessage="1" sqref="G8:G43" xr:uid="{00000000-0002-0000-0100-000001000000}">
      <formula1>0</formula1>
      <formula2>9999999999999</formula2>
    </dataValidation>
    <dataValidation type="decimal" allowBlank="1" showInputMessage="1" showErrorMessage="1" sqref="K8:K43" xr:uid="{00000000-0002-0000-0100-000002000000}">
      <formula1>0</formula1>
      <formula2>99999999999</formula2>
    </dataValidation>
    <dataValidation type="list" allowBlank="1" showInputMessage="1" showErrorMessage="1" sqref="H8:H43" xr:uid="{00000000-0002-0000-0100-000003000000}">
      <formula1>jednotky</formula1>
    </dataValidation>
    <dataValidation type="list" allowBlank="1" showInputMessage="1" showErrorMessage="1" sqref="I8:I43" xr:uid="{00000000-0002-0000-0100-000004000000}">
      <formula1>normy</formula1>
    </dataValidation>
    <dataValidation type="whole" errorStyle="information" allowBlank="1" showErrorMessage="1" errorTitle="Hodnota musí být celé číslo" error="Ve sloupci Krabice/balení č. musí být celé číslo." promptTitle="Pořadové číslo krabice / balení" prompt="Ve sloupci Krabice/balení č. musí být celé číslo." sqref="C8:C43" xr:uid="{00000000-0002-0000-0100-000006000000}">
      <formula1>1</formula1>
      <formula2>99</formula2>
    </dataValidation>
    <dataValidation type="textLength" allowBlank="1" showErrorMessage="1" errorTitle="Max. délka textu je 240 znaků" error="Maximální délka textu ve sloupci Obsah je 240 znaků." sqref="T8" xr:uid="{00000000-0002-0000-0100-000007000000}">
      <formula1>0</formula1>
      <formula2>240</formula2>
    </dataValidation>
    <dataValidation type="textLength" allowBlank="1" showErrorMessage="1" errorTitle="Max. délka textu je 230 znaků" error="Maximální délka textu ve sloupci Obsah je 230 znaků." sqref="E8:E43" xr:uid="{00000000-0002-0000-0100-000008000000}">
      <formula1>0</formula1>
      <formula2>230</formula2>
    </dataValidation>
    <dataValidation type="custom" allowBlank="1" showInputMessage="1" showErrorMessage="1" sqref="C4" xr:uid="{00000000-0002-0000-0100-00000A000000}">
      <formula1>LEN(C4&lt;10)</formula1>
    </dataValidation>
    <dataValidation type="list" errorStyle="information" allowBlank="1" showErrorMessage="1" errorTitle="Hodnota musí být celé číslo" error="Ve sloupci Bedna/paleta č. musí být celé číslo." promptTitle="Pořadové číslo palety nebo bedny" prompt="Ve sloupci Bedna/paleta č. musí být celé číslo." sqref="A8:A57" xr:uid="{00000000-0002-0000-0100-000009000000}">
      <formula1>typ</formula1>
    </dataValidation>
    <dataValidation type="whole" errorStyle="information" allowBlank="1" showInputMessage="1" showErrorMessage="1" sqref="B8:B43" xr:uid="{DFEC5562-DCD7-4BFD-B0F3-55B3B8A34264}">
      <formula1>0</formula1>
      <formula2>99999999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87" fitToHeight="0" orientation="portrait" r:id="rId1"/>
  <headerFooter>
    <oddFooter>&amp;RStrana &amp;P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pageSetUpPr fitToPage="1"/>
  </sheetPr>
  <dimension ref="A1:K129"/>
  <sheetViews>
    <sheetView zoomScale="115" zoomScaleNormal="115" workbookViewId="0">
      <selection activeCell="D7" sqref="D7"/>
    </sheetView>
  </sheetViews>
  <sheetFormatPr defaultRowHeight="15" x14ac:dyDescent="0.25"/>
  <cols>
    <col min="1" max="1" width="12.7109375" style="50" customWidth="1"/>
    <col min="2" max="3" width="8.85546875" style="50"/>
    <col min="4" max="4" width="11.42578125" style="50" customWidth="1"/>
    <col min="5" max="5" width="24.28515625" style="50" customWidth="1"/>
    <col min="6" max="6" width="7.85546875" style="50" customWidth="1"/>
    <col min="7" max="7" width="8.85546875" style="50"/>
    <col min="8" max="8" width="5.42578125" style="50" customWidth="1"/>
    <col min="9" max="9" width="8.5703125" style="50" customWidth="1"/>
    <col min="10" max="10" width="14.28515625" style="50" customWidth="1"/>
    <col min="11" max="11" width="7.7109375" style="50" customWidth="1"/>
  </cols>
  <sheetData>
    <row r="1" spans="1:11" ht="15.75" x14ac:dyDescent="0.25">
      <c r="A1" s="84" t="s">
        <v>52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pans="1:11" x14ac:dyDescent="0.25">
      <c r="A2" s="46" t="s">
        <v>53</v>
      </c>
      <c r="B2" s="81" t="str">
        <f>projekt</f>
        <v>13SG013</v>
      </c>
      <c r="C2" s="83"/>
      <c r="D2" s="46" t="s">
        <v>54</v>
      </c>
      <c r="E2" s="47" t="str">
        <f>Vzor!E2</f>
        <v>13SG013-290322-Detesk</v>
      </c>
      <c r="G2" s="78"/>
      <c r="H2" s="96"/>
      <c r="I2" s="96"/>
      <c r="J2" s="96"/>
      <c r="K2" s="80"/>
    </row>
    <row r="3" spans="1:11" x14ac:dyDescent="0.25">
      <c r="A3" s="36" t="s">
        <v>55</v>
      </c>
      <c r="B3" s="97">
        <f>datum</f>
        <v>44649</v>
      </c>
      <c r="C3" s="98"/>
      <c r="D3" s="100" t="str">
        <f>SUBSTITUTE(Vzor!D3,"Poznámky:","Notes:")</f>
        <v>Notes:</v>
      </c>
      <c r="E3" s="101"/>
      <c r="F3" s="102"/>
      <c r="G3" s="78"/>
      <c r="H3" s="96"/>
      <c r="I3" s="96"/>
      <c r="J3" s="96"/>
      <c r="K3" s="80"/>
    </row>
    <row r="4" spans="1:11" x14ac:dyDescent="0.25">
      <c r="A4" s="36" t="s">
        <v>56</v>
      </c>
      <c r="B4" s="99" t="str">
        <f>Vzor!B4</f>
        <v>Detesk</v>
      </c>
      <c r="C4" s="98"/>
      <c r="D4" s="100"/>
      <c r="E4" s="101"/>
      <c r="F4" s="102"/>
      <c r="G4" s="78"/>
      <c r="H4" s="96"/>
      <c r="I4" s="96"/>
      <c r="J4" s="96"/>
      <c r="K4" s="80"/>
    </row>
    <row r="5" spans="1:11" x14ac:dyDescent="0.25">
      <c r="A5" s="36" t="s">
        <v>57</v>
      </c>
      <c r="B5" s="99" t="str">
        <f>Vzor!B5</f>
        <v>A. Kalousková</v>
      </c>
      <c r="C5" s="98"/>
      <c r="D5" s="103"/>
      <c r="E5" s="104"/>
      <c r="F5" s="105"/>
      <c r="G5" s="81"/>
      <c r="H5" s="82"/>
      <c r="I5" s="82"/>
      <c r="J5" s="82"/>
      <c r="K5" s="83"/>
    </row>
    <row r="6" spans="1:11" ht="8.4499999999999993" customHeight="1" x14ac:dyDescent="0.25">
      <c r="A6" s="37"/>
      <c r="B6" s="38"/>
      <c r="C6" s="51"/>
      <c r="D6" s="52"/>
      <c r="E6" s="52"/>
      <c r="F6" s="52"/>
      <c r="G6" s="51"/>
      <c r="H6" s="51"/>
      <c r="I6" s="51"/>
      <c r="J6" s="41"/>
      <c r="K6" s="41"/>
    </row>
    <row r="7" spans="1:11" ht="25.15" customHeight="1" x14ac:dyDescent="0.25">
      <c r="A7" s="33" t="s">
        <v>58</v>
      </c>
      <c r="B7" s="33" t="s">
        <v>68</v>
      </c>
      <c r="C7" s="34" t="s">
        <v>59</v>
      </c>
      <c r="D7" s="34" t="s">
        <v>60</v>
      </c>
      <c r="E7" s="35" t="s">
        <v>61</v>
      </c>
      <c r="F7" s="35" t="s">
        <v>62</v>
      </c>
      <c r="G7" s="34" t="s">
        <v>63</v>
      </c>
      <c r="H7" s="35" t="s">
        <v>64</v>
      </c>
      <c r="I7" s="34" t="s">
        <v>65</v>
      </c>
      <c r="J7" s="34" t="s">
        <v>66</v>
      </c>
      <c r="K7" s="34" t="s">
        <v>67</v>
      </c>
    </row>
    <row r="8" spans="1:11" x14ac:dyDescent="0.25">
      <c r="A8" s="53" t="str" cm="1">
        <f t="array" ref="A8">IFERROR(_xlfn.IFS(Tabulka1[[#This Row],[Typ]]="Paleta","Pallet",Tabulka1[[#This Row],[Typ]]="Bedna","Crate",Tabulka1[[#This Row],[Typ]]="",""),"")</f>
        <v>Crate</v>
      </c>
      <c r="B8" s="54">
        <f>IFERROR(Tabulka1[[#This Row],[Bedna / paleta č.]],"")</f>
        <v>1</v>
      </c>
      <c r="C8" s="55">
        <f>IFERROR(Tabulka1[[#This Row],[Krabice / Balení č.]],"")</f>
        <v>1</v>
      </c>
      <c r="D8" s="56">
        <f>IFERROR(Tabulka1[[#This Row],[Číslo svítidla]],"")</f>
        <v>0</v>
      </c>
      <c r="E8" s="56" t="str">
        <f>IFERROR(Tabulka1[[#This Row],[Obsah]],"")</f>
        <v>Skleněná tyč 50/1500mm</v>
      </c>
      <c r="F8" s="58">
        <f>IFERROR(Tabulka1[[#This Row],[Počet]],"")</f>
        <v>12</v>
      </c>
      <c r="G8" s="58">
        <f>IFERROR(Tabulka1[[#This Row],[Počet ND]],"")</f>
        <v>0</v>
      </c>
      <c r="H8" s="59" t="str">
        <f>IFERROR(Tabulka1[[#This Row],[MJ]],"")</f>
        <v>PCS</v>
      </c>
      <c r="I8" s="57">
        <f>IFERROR(Tabulka1[[#This Row],[El. Norma]],"")</f>
        <v>0</v>
      </c>
      <c r="J8" s="57" t="str">
        <f>IFERROR(Tabulka1[[#This Row],[Vnější rozměry (mm)]],"")</f>
        <v>1200x1000x1300</v>
      </c>
      <c r="K8" s="49">
        <f>IFERROR(Tabulka1[[#This Row],[Váha (kg)]],"")</f>
        <v>250</v>
      </c>
    </row>
    <row r="9" spans="1:11" x14ac:dyDescent="0.25">
      <c r="A9" s="53" t="str" cm="1">
        <f t="array" ref="A9">IFERROR(_xlfn.IFS(Tabulka1[[#This Row],[Typ]]="Paleta","Pallet",Tabulka1[[#This Row],[Typ]]="Bedna","Crate",Tabulka1[[#This Row],[Typ]]="",""),"")</f>
        <v>Crate</v>
      </c>
      <c r="B9" s="54">
        <f>IFERROR(Tabulka1[[#This Row],[Bedna / paleta č.]],"")</f>
        <v>1</v>
      </c>
      <c r="C9" s="55">
        <f>IFERROR(Tabulka1[[#This Row],[Krabice / Balení č.]],"")</f>
        <v>2</v>
      </c>
      <c r="D9" s="56">
        <f>IFERROR(Tabulka1[[#This Row],[Číslo svítidla]],"")</f>
        <v>0</v>
      </c>
      <c r="E9" s="56" t="str">
        <f>IFERROR(Tabulka1[[#This Row],[Obsah]],"")</f>
        <v>Skleněná tyč 50/1500mm</v>
      </c>
      <c r="F9" s="58">
        <f>IFERROR(Tabulka1[[#This Row],[Počet]],"")</f>
        <v>12</v>
      </c>
      <c r="G9" s="58">
        <f>IFERROR(Tabulka1[[#This Row],[Počet ND]],"")</f>
        <v>0</v>
      </c>
      <c r="H9" s="59" t="str">
        <f>IFERROR(Tabulka1[[#This Row],[MJ]],"")</f>
        <v>PCS</v>
      </c>
      <c r="I9" s="57">
        <f>IFERROR(Tabulka1[[#This Row],[El. Norma]],"")</f>
        <v>0</v>
      </c>
      <c r="J9" s="57">
        <f>IFERROR(Tabulka1[[#This Row],[Vnější rozměry (mm)]],"")</f>
        <v>0</v>
      </c>
      <c r="K9" s="49">
        <f>IFERROR(Tabulka1[[#This Row],[Váha (kg)]],"")</f>
        <v>0</v>
      </c>
    </row>
    <row r="10" spans="1:11" x14ac:dyDescent="0.25">
      <c r="A10" s="53" t="str" cm="1">
        <f t="array" ref="A10">IFERROR(_xlfn.IFS(Tabulka1[[#This Row],[Typ]]="Paleta","Pallet",Tabulka1[[#This Row],[Typ]]="Bedna","Crate",Tabulka1[[#This Row],[Typ]]="",""),"")</f>
        <v>Crate</v>
      </c>
      <c r="B10" s="54">
        <f>IFERROR(Tabulka1[[#This Row],[Bedna / paleta č.]],"")</f>
        <v>1</v>
      </c>
      <c r="C10" s="55">
        <f>IFERROR(Tabulka1[[#This Row],[Krabice / Balení č.]],"")</f>
        <v>3</v>
      </c>
      <c r="D10" s="56">
        <f>IFERROR(Tabulka1[[#This Row],[Číslo svítidla]],"")</f>
        <v>0</v>
      </c>
      <c r="E10" s="56" t="str">
        <f>IFERROR(Tabulka1[[#This Row],[Obsah]],"")</f>
        <v>Skleněná tyč 50/1500mm</v>
      </c>
      <c r="F10" s="58">
        <f>IFERROR(Tabulka1[[#This Row],[Počet]],"")</f>
        <v>12</v>
      </c>
      <c r="G10" s="58">
        <f>IFERROR(Tabulka1[[#This Row],[Počet ND]],"")</f>
        <v>0</v>
      </c>
      <c r="H10" s="59" t="str">
        <f>IFERROR(Tabulka1[[#This Row],[MJ]],"")</f>
        <v>PCS</v>
      </c>
      <c r="I10" s="57">
        <f>IFERROR(Tabulka1[[#This Row],[El. Norma]],"")</f>
        <v>0</v>
      </c>
      <c r="J10" s="57">
        <f>IFERROR(Tabulka1[[#This Row],[Vnější rozměry (mm)]],"")</f>
        <v>0</v>
      </c>
      <c r="K10" s="49">
        <f>IFERROR(Tabulka1[[#This Row],[Váha (kg)]],"")</f>
        <v>0</v>
      </c>
    </row>
    <row r="11" spans="1:11" x14ac:dyDescent="0.25">
      <c r="A11" s="53" t="str" cm="1">
        <f t="array" ref="A11">IFERROR(_xlfn.IFS(Tabulka1[[#This Row],[Typ]]="Paleta","Pallet",Tabulka1[[#This Row],[Typ]]="Bedna","Crate",Tabulka1[[#This Row],[Typ]]="",""),"")</f>
        <v>Crate</v>
      </c>
      <c r="B11" s="54">
        <f>IFERROR(Tabulka1[[#This Row],[Bedna / paleta č.]],"")</f>
        <v>1</v>
      </c>
      <c r="C11" s="55">
        <f>IFERROR(Tabulka1[[#This Row],[Krabice / Balení č.]],"")</f>
        <v>4</v>
      </c>
      <c r="D11" s="56">
        <f>IFERROR(Tabulka1[[#This Row],[Číslo svítidla]],"")</f>
        <v>0</v>
      </c>
      <c r="E11" s="56" t="str">
        <f>IFERROR(Tabulka1[[#This Row],[Obsah]],"")</f>
        <v>Skleněná tyč 50/1500mm</v>
      </c>
      <c r="F11" s="58">
        <f>IFERROR(Tabulka1[[#This Row],[Počet]],"")</f>
        <v>12</v>
      </c>
      <c r="G11" s="58">
        <f>IFERROR(Tabulka1[[#This Row],[Počet ND]],"")</f>
        <v>0</v>
      </c>
      <c r="H11" s="59" t="str">
        <f>IFERROR(Tabulka1[[#This Row],[MJ]],"")</f>
        <v>PCS</v>
      </c>
      <c r="I11" s="57">
        <f>IFERROR(Tabulka1[[#This Row],[El. Norma]],"")</f>
        <v>0</v>
      </c>
      <c r="J11" s="57">
        <f>IFERROR(Tabulka1[[#This Row],[Vnější rozměry (mm)]],"")</f>
        <v>0</v>
      </c>
      <c r="K11" s="49">
        <f>IFERROR(Tabulka1[[#This Row],[Váha (kg)]],"")</f>
        <v>0</v>
      </c>
    </row>
    <row r="12" spans="1:11" x14ac:dyDescent="0.25">
      <c r="A12" s="53" t="str" cm="1">
        <f t="array" ref="A12">IFERROR(_xlfn.IFS(Tabulka1[[#This Row],[Typ]]="Paleta","Pallet",Tabulka1[[#This Row],[Typ]]="Bedna","Crate",Tabulka1[[#This Row],[Typ]]="",""),"")</f>
        <v>Crate</v>
      </c>
      <c r="B12" s="54">
        <f>IFERROR(Tabulka1[[#This Row],[Bedna / paleta č.]],"")</f>
        <v>1</v>
      </c>
      <c r="C12" s="55">
        <f>IFERROR(Tabulka1[[#This Row],[Krabice / Balení č.]],"")</f>
        <v>5</v>
      </c>
      <c r="D12" s="56">
        <f>IFERROR(Tabulka1[[#This Row],[Číslo svítidla]],"")</f>
        <v>0</v>
      </c>
      <c r="E12" s="56" t="str">
        <f>IFERROR(Tabulka1[[#This Row],[Obsah]],"")</f>
        <v>Skleněná tyč 50/1500mm</v>
      </c>
      <c r="F12" s="58">
        <f>IFERROR(Tabulka1[[#This Row],[Počet]],"")</f>
        <v>12</v>
      </c>
      <c r="G12" s="58">
        <f>IFERROR(Tabulka1[[#This Row],[Počet ND]],"")</f>
        <v>0</v>
      </c>
      <c r="H12" s="59" t="str">
        <f>IFERROR(Tabulka1[[#This Row],[MJ]],"")</f>
        <v>PCS</v>
      </c>
      <c r="I12" s="57">
        <f>IFERROR(Tabulka1[[#This Row],[El. Norma]],"")</f>
        <v>0</v>
      </c>
      <c r="J12" s="57">
        <f>IFERROR(Tabulka1[[#This Row],[Vnější rozměry (mm)]],"")</f>
        <v>0</v>
      </c>
      <c r="K12" s="49">
        <f>IFERROR(Tabulka1[[#This Row],[Váha (kg)]],"")</f>
        <v>0</v>
      </c>
    </row>
    <row r="13" spans="1:11" x14ac:dyDescent="0.25">
      <c r="A13" s="53" t="str" cm="1">
        <f t="array" ref="A13">IFERROR(_xlfn.IFS(Tabulka1[[#This Row],[Typ]]="Paleta","Pallet",Tabulka1[[#This Row],[Typ]]="Bedna","Crate",Tabulka1[[#This Row],[Typ]]="",""),"")</f>
        <v>Crate</v>
      </c>
      <c r="B13" s="54">
        <f>IFERROR(Tabulka1[[#This Row],[Bedna / paleta č.]],"")</f>
        <v>1</v>
      </c>
      <c r="C13" s="55">
        <f>IFERROR(Tabulka1[[#This Row],[Krabice / Balení č.]],"")</f>
        <v>6</v>
      </c>
      <c r="D13" s="56">
        <f>IFERROR(Tabulka1[[#This Row],[Číslo svítidla]],"")</f>
        <v>0</v>
      </c>
      <c r="E13" s="56" t="str">
        <f>IFERROR(Tabulka1[[#This Row],[Obsah]],"")</f>
        <v>Skleněná tyč 50/1500mm</v>
      </c>
      <c r="F13" s="58">
        <f>IFERROR(Tabulka1[[#This Row],[Počet]],"")</f>
        <v>12</v>
      </c>
      <c r="G13" s="58">
        <f>IFERROR(Tabulka1[[#This Row],[Počet ND]],"")</f>
        <v>0</v>
      </c>
      <c r="H13" s="59" t="str">
        <f>IFERROR(Tabulka1[[#This Row],[MJ]],"")</f>
        <v>PCS</v>
      </c>
      <c r="I13" s="57">
        <f>IFERROR(Tabulka1[[#This Row],[El. Norma]],"")</f>
        <v>0</v>
      </c>
      <c r="J13" s="57">
        <f>IFERROR(Tabulka1[[#This Row],[Vnější rozměry (mm)]],"")</f>
        <v>0</v>
      </c>
      <c r="K13" s="49">
        <f>IFERROR(Tabulka1[[#This Row],[Váha (kg)]],"")</f>
        <v>0</v>
      </c>
    </row>
    <row r="14" spans="1:11" x14ac:dyDescent="0.25">
      <c r="A14" s="53" t="str" cm="1">
        <f t="array" ref="A14">IFERROR(_xlfn.IFS(Tabulka1[[#This Row],[Typ]]="Paleta","Pallet",Tabulka1[[#This Row],[Typ]]="Bedna","Crate",Tabulka1[[#This Row],[Typ]]="",""),"")</f>
        <v>Crate</v>
      </c>
      <c r="B14" s="54">
        <f>IFERROR(Tabulka1[[#This Row],[Bedna / paleta č.]],"")</f>
        <v>1</v>
      </c>
      <c r="C14" s="55">
        <f>IFERROR(Tabulka1[[#This Row],[Krabice / Balení č.]],"")</f>
        <v>7</v>
      </c>
      <c r="D14" s="56">
        <f>IFERROR(Tabulka1[[#This Row],[Číslo svítidla]],"")</f>
        <v>0</v>
      </c>
      <c r="E14" s="56" t="str">
        <f>IFERROR(Tabulka1[[#This Row],[Obsah]],"")</f>
        <v>Skleněná tyč 50/1500mm</v>
      </c>
      <c r="F14" s="58">
        <f>IFERROR(Tabulka1[[#This Row],[Počet]],"")</f>
        <v>12</v>
      </c>
      <c r="G14" s="58">
        <f>IFERROR(Tabulka1[[#This Row],[Počet ND]],"")</f>
        <v>0</v>
      </c>
      <c r="H14" s="59" t="str">
        <f>IFERROR(Tabulka1[[#This Row],[MJ]],"")</f>
        <v>PCS</v>
      </c>
      <c r="I14" s="57">
        <f>IFERROR(Tabulka1[[#This Row],[El. Norma]],"")</f>
        <v>0</v>
      </c>
      <c r="J14" s="57">
        <f>IFERROR(Tabulka1[[#This Row],[Vnější rozměry (mm)]],"")</f>
        <v>0</v>
      </c>
      <c r="K14" s="49">
        <f>IFERROR(Tabulka1[[#This Row],[Váha (kg)]],"")</f>
        <v>0</v>
      </c>
    </row>
    <row r="15" spans="1:11" x14ac:dyDescent="0.25">
      <c r="A15" s="53" t="str" cm="1">
        <f t="array" ref="A15">IFERROR(_xlfn.IFS(Tabulka1[[#This Row],[Typ]]="Paleta","Pallet",Tabulka1[[#This Row],[Typ]]="Bedna","Crate",Tabulka1[[#This Row],[Typ]]="",""),"")</f>
        <v>Crate</v>
      </c>
      <c r="B15" s="54">
        <f>IFERROR(Tabulka1[[#This Row],[Bedna / paleta č.]],"")</f>
        <v>1</v>
      </c>
      <c r="C15" s="55">
        <f>IFERROR(Tabulka1[[#This Row],[Krabice / Balení č.]],"")</f>
        <v>8</v>
      </c>
      <c r="D15" s="56">
        <f>IFERROR(Tabulka1[[#This Row],[Číslo svítidla]],"")</f>
        <v>0</v>
      </c>
      <c r="E15" s="56" t="str">
        <f>IFERROR(Tabulka1[[#This Row],[Obsah]],"")</f>
        <v>Skleněná tyč 50/1500mm</v>
      </c>
      <c r="F15" s="58">
        <f>IFERROR(Tabulka1[[#This Row],[Počet]],"")</f>
        <v>12</v>
      </c>
      <c r="G15" s="58">
        <f>IFERROR(Tabulka1[[#This Row],[Počet ND]],"")</f>
        <v>0</v>
      </c>
      <c r="H15" s="59" t="str">
        <f>IFERROR(Tabulka1[[#This Row],[MJ]],"")</f>
        <v>PCS</v>
      </c>
      <c r="I15" s="57">
        <f>IFERROR(Tabulka1[[#This Row],[El. Norma]],"")</f>
        <v>0</v>
      </c>
      <c r="J15" s="57">
        <f>IFERROR(Tabulka1[[#This Row],[Vnější rozměry (mm)]],"")</f>
        <v>0</v>
      </c>
      <c r="K15" s="49">
        <f>IFERROR(Tabulka1[[#This Row],[Váha (kg)]],"")</f>
        <v>0</v>
      </c>
    </row>
    <row r="16" spans="1:11" x14ac:dyDescent="0.25">
      <c r="A16" s="53" t="str" cm="1">
        <f t="array" ref="A16">IFERROR(_xlfn.IFS(Tabulka1[[#This Row],[Typ]]="Paleta","Pallet",Tabulka1[[#This Row],[Typ]]="Bedna","Crate",Tabulka1[[#This Row],[Typ]]="",""),"")</f>
        <v>Crate</v>
      </c>
      <c r="B16" s="54">
        <f>IFERROR(Tabulka1[[#This Row],[Bedna / paleta č.]],"")</f>
        <v>1</v>
      </c>
      <c r="C16" s="55">
        <f>IFERROR(Tabulka1[[#This Row],[Krabice / Balení č.]],"")</f>
        <v>9</v>
      </c>
      <c r="D16" s="56">
        <f>IFERROR(Tabulka1[[#This Row],[Číslo svítidla]],"")</f>
        <v>0</v>
      </c>
      <c r="E16" s="56" t="str">
        <f>IFERROR(Tabulka1[[#This Row],[Obsah]],"")</f>
        <v>Skleněná tyč 50/1500mm</v>
      </c>
      <c r="F16" s="58">
        <f>IFERROR(Tabulka1[[#This Row],[Počet]],"")</f>
        <v>12</v>
      </c>
      <c r="G16" s="58">
        <f>IFERROR(Tabulka1[[#This Row],[Počet ND]],"")</f>
        <v>0</v>
      </c>
      <c r="H16" s="59" t="str">
        <f>IFERROR(Tabulka1[[#This Row],[MJ]],"")</f>
        <v>PCS</v>
      </c>
      <c r="I16" s="57">
        <f>IFERROR(Tabulka1[[#This Row],[El. Norma]],"")</f>
        <v>0</v>
      </c>
      <c r="J16" s="57">
        <f>IFERROR(Tabulka1[[#This Row],[Vnější rozměry (mm)]],"")</f>
        <v>0</v>
      </c>
      <c r="K16" s="49">
        <f>IFERROR(Tabulka1[[#This Row],[Váha (kg)]],"")</f>
        <v>0</v>
      </c>
    </row>
    <row r="17" spans="1:11" x14ac:dyDescent="0.25">
      <c r="A17" s="53" t="str" cm="1">
        <f t="array" ref="A17">IFERROR(_xlfn.IFS(Tabulka1[[#This Row],[Typ]]="Paleta","Pallet",Tabulka1[[#This Row],[Typ]]="Bedna","Crate",Tabulka1[[#This Row],[Typ]]="",""),"")</f>
        <v>Crate</v>
      </c>
      <c r="B17" s="54">
        <f>IFERROR(Tabulka1[[#This Row],[Bedna / paleta č.]],"")</f>
        <v>1</v>
      </c>
      <c r="C17" s="55">
        <f>IFERROR(Tabulka1[[#This Row],[Krabice / Balení č.]],"")</f>
        <v>10</v>
      </c>
      <c r="D17" s="56">
        <f>IFERROR(Tabulka1[[#This Row],[Číslo svítidla]],"")</f>
        <v>0</v>
      </c>
      <c r="E17" s="56" t="str">
        <f>IFERROR(Tabulka1[[#This Row],[Obsah]],"")</f>
        <v>Skleněná tyč 50/1500mm</v>
      </c>
      <c r="F17" s="58">
        <f>IFERROR(Tabulka1[[#This Row],[Počet]],"")</f>
        <v>12</v>
      </c>
      <c r="G17" s="58">
        <f>IFERROR(Tabulka1[[#This Row],[Počet ND]],"")</f>
        <v>0</v>
      </c>
      <c r="H17" s="59" t="str">
        <f>IFERROR(Tabulka1[[#This Row],[MJ]],"")</f>
        <v>PCS</v>
      </c>
      <c r="I17" s="57">
        <f>IFERROR(Tabulka1[[#This Row],[El. Norma]],"")</f>
        <v>0</v>
      </c>
      <c r="J17" s="57">
        <f>IFERROR(Tabulka1[[#This Row],[Vnější rozměry (mm)]],"")</f>
        <v>0</v>
      </c>
      <c r="K17" s="49">
        <f>IFERROR(Tabulka1[[#This Row],[Váha (kg)]],"")</f>
        <v>0</v>
      </c>
    </row>
    <row r="18" spans="1:11" x14ac:dyDescent="0.25">
      <c r="A18" s="53" t="str" cm="1">
        <f t="array" ref="A18">IFERROR(_xlfn.IFS(Tabulka1[[#This Row],[Typ]]="Paleta","Pallet",Tabulka1[[#This Row],[Typ]]="Bedna","Crate",Tabulka1[[#This Row],[Typ]]="",""),"")</f>
        <v>Crate</v>
      </c>
      <c r="B18" s="54">
        <f>IFERROR(Tabulka1[[#This Row],[Bedna / paleta č.]],"")</f>
        <v>1</v>
      </c>
      <c r="C18" s="55">
        <f>IFERROR(Tabulka1[[#This Row],[Krabice / Balení č.]],"")</f>
        <v>11</v>
      </c>
      <c r="D18" s="56">
        <f>IFERROR(Tabulka1[[#This Row],[Číslo svítidla]],"")</f>
        <v>0</v>
      </c>
      <c r="E18" s="56" t="str">
        <f>IFERROR(Tabulka1[[#This Row],[Obsah]],"")</f>
        <v>Skleněná tyč 50/1500mm</v>
      </c>
      <c r="F18" s="58">
        <f>IFERROR(Tabulka1[[#This Row],[Počet]],"")</f>
        <v>12</v>
      </c>
      <c r="G18" s="58">
        <f>IFERROR(Tabulka1[[#This Row],[Počet ND]],"")</f>
        <v>0</v>
      </c>
      <c r="H18" s="59" t="str">
        <f>IFERROR(Tabulka1[[#This Row],[MJ]],"")</f>
        <v>PCS</v>
      </c>
      <c r="I18" s="57">
        <f>IFERROR(Tabulka1[[#This Row],[El. Norma]],"")</f>
        <v>0</v>
      </c>
      <c r="J18" s="57">
        <f>IFERROR(Tabulka1[[#This Row],[Vnější rozměry (mm)]],"")</f>
        <v>0</v>
      </c>
      <c r="K18" s="49">
        <f>IFERROR(Tabulka1[[#This Row],[Váha (kg)]],"")</f>
        <v>0</v>
      </c>
    </row>
    <row r="19" spans="1:11" x14ac:dyDescent="0.25">
      <c r="A19" s="53" t="str" cm="1">
        <f t="array" ref="A19">IFERROR(_xlfn.IFS(Tabulka1[[#This Row],[Typ]]="Paleta","Pallet",Tabulka1[[#This Row],[Typ]]="Bedna","Crate",Tabulka1[[#This Row],[Typ]]="",""),"")</f>
        <v>Crate</v>
      </c>
      <c r="B19" s="54">
        <f>IFERROR(Tabulka1[[#This Row],[Bedna / paleta č.]],"")</f>
        <v>1</v>
      </c>
      <c r="C19" s="55">
        <f>IFERROR(Tabulka1[[#This Row],[Krabice / Balení č.]],"")</f>
        <v>12</v>
      </c>
      <c r="D19" s="56">
        <f>IFERROR(Tabulka1[[#This Row],[Číslo svítidla]],"")</f>
        <v>0</v>
      </c>
      <c r="E19" s="56" t="str">
        <f>IFERROR(Tabulka1[[#This Row],[Obsah]],"")</f>
        <v>Skleněná tyč 50/1500mm</v>
      </c>
      <c r="F19" s="58">
        <f>IFERROR(Tabulka1[[#This Row],[Počet]],"")</f>
        <v>12</v>
      </c>
      <c r="G19" s="58">
        <f>IFERROR(Tabulka1[[#This Row],[Počet ND]],"")</f>
        <v>0</v>
      </c>
      <c r="H19" s="59" t="str">
        <f>IFERROR(Tabulka1[[#This Row],[MJ]],"")</f>
        <v>PCS</v>
      </c>
      <c r="I19" s="57">
        <f>IFERROR(Tabulka1[[#This Row],[El. Norma]],"")</f>
        <v>0</v>
      </c>
      <c r="J19" s="57">
        <f>IFERROR(Tabulka1[[#This Row],[Vnější rozměry (mm)]],"")</f>
        <v>0</v>
      </c>
      <c r="K19" s="49">
        <f>IFERROR(Tabulka1[[#This Row],[Váha (kg)]],"")</f>
        <v>0</v>
      </c>
    </row>
    <row r="20" spans="1:11" x14ac:dyDescent="0.25">
      <c r="A20" s="53" t="str" cm="1">
        <f t="array" ref="A20">IFERROR(_xlfn.IFS(Tabulka1[[#This Row],[Typ]]="Paleta","Pallet",Tabulka1[[#This Row],[Typ]]="Bedna","Crate",Tabulka1[[#This Row],[Typ]]="",""),"")</f>
        <v>Crate</v>
      </c>
      <c r="B20" s="54">
        <f>IFERROR(Tabulka1[[#This Row],[Bedna / paleta č.]],"")</f>
        <v>2</v>
      </c>
      <c r="C20" s="55">
        <f>IFERROR(Tabulka1[[#This Row],[Krabice / Balení č.]],"")</f>
        <v>13</v>
      </c>
      <c r="D20" s="56">
        <f>IFERROR(Tabulka1[[#This Row],[Číslo svítidla]],"")</f>
        <v>0</v>
      </c>
      <c r="E20" s="56" t="str">
        <f>IFERROR(Tabulka1[[#This Row],[Obsah]],"")</f>
        <v>Skleněná tyč 50/1000mm</v>
      </c>
      <c r="F20" s="58">
        <f>IFERROR(Tabulka1[[#This Row],[Počet]],"")</f>
        <v>12</v>
      </c>
      <c r="G20" s="58">
        <f>IFERROR(Tabulka1[[#This Row],[Počet ND]],"")</f>
        <v>0</v>
      </c>
      <c r="H20" s="59" t="str">
        <f>IFERROR(Tabulka1[[#This Row],[MJ]],"")</f>
        <v>PCS</v>
      </c>
      <c r="I20" s="57">
        <f>IFERROR(Tabulka1[[#This Row],[El. Norma]],"")</f>
        <v>0</v>
      </c>
      <c r="J20" s="57" t="str">
        <f>IFERROR(Tabulka1[[#This Row],[Vnější rozměry (mm)]],"")</f>
        <v>1200x1000x1300</v>
      </c>
      <c r="K20" s="49">
        <f>IFERROR(Tabulka1[[#This Row],[Váha (kg)]],"")</f>
        <v>241</v>
      </c>
    </row>
    <row r="21" spans="1:11" x14ac:dyDescent="0.25">
      <c r="A21" s="53" t="str" cm="1">
        <f t="array" ref="A21">IFERROR(_xlfn.IFS(Tabulka1[[#This Row],[Typ]]="Paleta","Pallet",Tabulka1[[#This Row],[Typ]]="Bedna","Crate",Tabulka1[[#This Row],[Typ]]="",""),"")</f>
        <v>Crate</v>
      </c>
      <c r="B21" s="54">
        <f>IFERROR(Tabulka1[[#This Row],[Bedna / paleta č.]],"")</f>
        <v>2</v>
      </c>
      <c r="C21" s="55">
        <f>IFERROR(Tabulka1[[#This Row],[Krabice / Balení č.]],"")</f>
        <v>14</v>
      </c>
      <c r="D21" s="56">
        <f>IFERROR(Tabulka1[[#This Row],[Číslo svítidla]],"")</f>
        <v>0</v>
      </c>
      <c r="E21" s="56" t="str">
        <f>IFERROR(Tabulka1[[#This Row],[Obsah]],"")</f>
        <v>Skleněná tyč 50/1000mm</v>
      </c>
      <c r="F21" s="58">
        <f>IFERROR(Tabulka1[[#This Row],[Počet]],"")</f>
        <v>12</v>
      </c>
      <c r="G21" s="58">
        <f>IFERROR(Tabulka1[[#This Row],[Počet ND]],"")</f>
        <v>0</v>
      </c>
      <c r="H21" s="59" t="str">
        <f>IFERROR(Tabulka1[[#This Row],[MJ]],"")</f>
        <v>PCS</v>
      </c>
      <c r="I21" s="57">
        <f>IFERROR(Tabulka1[[#This Row],[El. Norma]],"")</f>
        <v>0</v>
      </c>
      <c r="J21" s="57">
        <f>IFERROR(Tabulka1[[#This Row],[Vnější rozměry (mm)]],"")</f>
        <v>0</v>
      </c>
      <c r="K21" s="49">
        <f>IFERROR(Tabulka1[[#This Row],[Váha (kg)]],"")</f>
        <v>0</v>
      </c>
    </row>
    <row r="22" spans="1:11" x14ac:dyDescent="0.25">
      <c r="A22" s="53" t="str" cm="1">
        <f t="array" ref="A22">IFERROR(_xlfn.IFS(Tabulka1[[#This Row],[Typ]]="Paleta","Pallet",Tabulka1[[#This Row],[Typ]]="Bedna","Crate",Tabulka1[[#This Row],[Typ]]="",""),"")</f>
        <v>Crate</v>
      </c>
      <c r="B22" s="54">
        <f>IFERROR(Tabulka1[[#This Row],[Bedna / paleta č.]],"")</f>
        <v>2</v>
      </c>
      <c r="C22" s="55">
        <f>IFERROR(Tabulka1[[#This Row],[Krabice / Balení č.]],"")</f>
        <v>15</v>
      </c>
      <c r="D22" s="56">
        <f>IFERROR(Tabulka1[[#This Row],[Číslo svítidla]],"")</f>
        <v>0</v>
      </c>
      <c r="E22" s="56" t="str">
        <f>IFERROR(Tabulka1[[#This Row],[Obsah]],"")</f>
        <v>Skleněná tyč 50/1000mm</v>
      </c>
      <c r="F22" s="58">
        <f>IFERROR(Tabulka1[[#This Row],[Počet]],"")</f>
        <v>12</v>
      </c>
      <c r="G22" s="58">
        <f>IFERROR(Tabulka1[[#This Row],[Počet ND]],"")</f>
        <v>0</v>
      </c>
      <c r="H22" s="59" t="str">
        <f>IFERROR(Tabulka1[[#This Row],[MJ]],"")</f>
        <v>PCS</v>
      </c>
      <c r="I22" s="57">
        <f>IFERROR(Tabulka1[[#This Row],[El. Norma]],"")</f>
        <v>0</v>
      </c>
      <c r="J22" s="57">
        <f>IFERROR(Tabulka1[[#This Row],[Vnější rozměry (mm)]],"")</f>
        <v>0</v>
      </c>
      <c r="K22" s="49">
        <f>IFERROR(Tabulka1[[#This Row],[Váha (kg)]],"")</f>
        <v>0</v>
      </c>
    </row>
    <row r="23" spans="1:11" x14ac:dyDescent="0.25">
      <c r="A23" s="53" t="str" cm="1">
        <f t="array" ref="A23">IFERROR(_xlfn.IFS(Tabulka1[[#This Row],[Typ]]="Paleta","Pallet",Tabulka1[[#This Row],[Typ]]="Bedna","Crate",Tabulka1[[#This Row],[Typ]]="",""),"")</f>
        <v>Crate</v>
      </c>
      <c r="B23" s="54">
        <f>IFERROR(Tabulka1[[#This Row],[Bedna / paleta č.]],"")</f>
        <v>2</v>
      </c>
      <c r="C23" s="55">
        <f>IFERROR(Tabulka1[[#This Row],[Krabice / Balení č.]],"")</f>
        <v>16</v>
      </c>
      <c r="D23" s="56">
        <f>IFERROR(Tabulka1[[#This Row],[Číslo svítidla]],"")</f>
        <v>0</v>
      </c>
      <c r="E23" s="56" t="str">
        <f>IFERROR(Tabulka1[[#This Row],[Obsah]],"")</f>
        <v>Skleněná tyč 50/1000mm</v>
      </c>
      <c r="F23" s="58">
        <f>IFERROR(Tabulka1[[#This Row],[Počet]],"")</f>
        <v>12</v>
      </c>
      <c r="G23" s="58">
        <f>IFERROR(Tabulka1[[#This Row],[Počet ND]],"")</f>
        <v>0</v>
      </c>
      <c r="H23" s="59" t="str">
        <f>IFERROR(Tabulka1[[#This Row],[MJ]],"")</f>
        <v>PCS</v>
      </c>
      <c r="I23" s="57">
        <f>IFERROR(Tabulka1[[#This Row],[El. Norma]],"")</f>
        <v>0</v>
      </c>
      <c r="J23" s="57">
        <f>IFERROR(Tabulka1[[#This Row],[Vnější rozměry (mm)]],"")</f>
        <v>0</v>
      </c>
      <c r="K23" s="49">
        <f>IFERROR(Tabulka1[[#This Row],[Váha (kg)]],"")</f>
        <v>0</v>
      </c>
    </row>
    <row r="24" spans="1:11" x14ac:dyDescent="0.25">
      <c r="A24" s="53" t="str" cm="1">
        <f t="array" ref="A24">IFERROR(_xlfn.IFS(Tabulka1[[#This Row],[Typ]]="Paleta","Pallet",Tabulka1[[#This Row],[Typ]]="Bedna","Crate",Tabulka1[[#This Row],[Typ]]="",""),"")</f>
        <v>Crate</v>
      </c>
      <c r="B24" s="54">
        <f>IFERROR(Tabulka1[[#This Row],[Bedna / paleta č.]],"")</f>
        <v>2</v>
      </c>
      <c r="C24" s="55">
        <f>IFERROR(Tabulka1[[#This Row],[Krabice / Balení č.]],"")</f>
        <v>17</v>
      </c>
      <c r="D24" s="56">
        <f>IFERROR(Tabulka1[[#This Row],[Číslo svítidla]],"")</f>
        <v>0</v>
      </c>
      <c r="E24" s="56" t="str">
        <f>IFERROR(Tabulka1[[#This Row],[Obsah]],"")</f>
        <v>Skleněná tyč 50/1000mm</v>
      </c>
      <c r="F24" s="58">
        <f>IFERROR(Tabulka1[[#This Row],[Počet]],"")</f>
        <v>12</v>
      </c>
      <c r="G24" s="58">
        <f>IFERROR(Tabulka1[[#This Row],[Počet ND]],"")</f>
        <v>0</v>
      </c>
      <c r="H24" s="59" t="str">
        <f>IFERROR(Tabulka1[[#This Row],[MJ]],"")</f>
        <v>PCS</v>
      </c>
      <c r="I24" s="57">
        <f>IFERROR(Tabulka1[[#This Row],[El. Norma]],"")</f>
        <v>0</v>
      </c>
      <c r="J24" s="57">
        <f>IFERROR(Tabulka1[[#This Row],[Vnější rozměry (mm)]],"")</f>
        <v>0</v>
      </c>
      <c r="K24" s="49">
        <f>IFERROR(Tabulka1[[#This Row],[Váha (kg)]],"")</f>
        <v>0</v>
      </c>
    </row>
    <row r="25" spans="1:11" x14ac:dyDescent="0.25">
      <c r="A25" s="53" t="str" cm="1">
        <f t="array" ref="A25">IFERROR(_xlfn.IFS(Tabulka1[[#This Row],[Typ]]="Paleta","Pallet",Tabulka1[[#This Row],[Typ]]="Bedna","Crate",Tabulka1[[#This Row],[Typ]]="",""),"")</f>
        <v>Crate</v>
      </c>
      <c r="B25" s="54">
        <f>IFERROR(Tabulka1[[#This Row],[Bedna / paleta č.]],"")</f>
        <v>2</v>
      </c>
      <c r="C25" s="55">
        <f>IFERROR(Tabulka1[[#This Row],[Krabice / Balení č.]],"")</f>
        <v>18</v>
      </c>
      <c r="D25" s="56">
        <f>IFERROR(Tabulka1[[#This Row],[Číslo svítidla]],"")</f>
        <v>0</v>
      </c>
      <c r="E25" s="56" t="str">
        <f>IFERROR(Tabulka1[[#This Row],[Obsah]],"")</f>
        <v>Skleněná tyč 50/1000mm</v>
      </c>
      <c r="F25" s="58">
        <f>IFERROR(Tabulka1[[#This Row],[Počet]],"")</f>
        <v>12</v>
      </c>
      <c r="G25" s="58">
        <f>IFERROR(Tabulka1[[#This Row],[Počet ND]],"")</f>
        <v>0</v>
      </c>
      <c r="H25" s="59" t="str">
        <f>IFERROR(Tabulka1[[#This Row],[MJ]],"")</f>
        <v>PCS</v>
      </c>
      <c r="I25" s="57">
        <f>IFERROR(Tabulka1[[#This Row],[El. Norma]],"")</f>
        <v>0</v>
      </c>
      <c r="J25" s="57">
        <f>IFERROR(Tabulka1[[#This Row],[Vnější rozměry (mm)]],"")</f>
        <v>0</v>
      </c>
      <c r="K25" s="49">
        <f>IFERROR(Tabulka1[[#This Row],[Váha (kg)]],"")</f>
        <v>0</v>
      </c>
    </row>
    <row r="26" spans="1:11" x14ac:dyDescent="0.25">
      <c r="A26" s="53" t="str" cm="1">
        <f t="array" ref="A26">IFERROR(_xlfn.IFS(Tabulka1[[#This Row],[Typ]]="Paleta","Pallet",Tabulka1[[#This Row],[Typ]]="Bedna","Crate",Tabulka1[[#This Row],[Typ]]="",""),"")</f>
        <v>Crate</v>
      </c>
      <c r="B26" s="54">
        <f>IFERROR(Tabulka1[[#This Row],[Bedna / paleta č.]],"")</f>
        <v>2</v>
      </c>
      <c r="C26" s="55">
        <f>IFERROR(Tabulka1[[#This Row],[Krabice / Balení č.]],"")</f>
        <v>19</v>
      </c>
      <c r="D26" s="56">
        <f>IFERROR(Tabulka1[[#This Row],[Číslo svítidla]],"")</f>
        <v>0</v>
      </c>
      <c r="E26" s="56" t="str">
        <f>IFERROR(Tabulka1[[#This Row],[Obsah]],"")</f>
        <v>Skleněná tyč 50/1000mm</v>
      </c>
      <c r="F26" s="58">
        <f>IFERROR(Tabulka1[[#This Row],[Počet]],"")</f>
        <v>12</v>
      </c>
      <c r="G26" s="58">
        <f>IFERROR(Tabulka1[[#This Row],[Počet ND]],"")</f>
        <v>0</v>
      </c>
      <c r="H26" s="59" t="str">
        <f>IFERROR(Tabulka1[[#This Row],[MJ]],"")</f>
        <v>PCS</v>
      </c>
      <c r="I26" s="57">
        <f>IFERROR(Tabulka1[[#This Row],[El. Norma]],"")</f>
        <v>0</v>
      </c>
      <c r="J26" s="57">
        <f>IFERROR(Tabulka1[[#This Row],[Vnější rozměry (mm)]],"")</f>
        <v>0</v>
      </c>
      <c r="K26" s="49">
        <f>IFERROR(Tabulka1[[#This Row],[Váha (kg)]],"")</f>
        <v>0</v>
      </c>
    </row>
    <row r="27" spans="1:11" x14ac:dyDescent="0.25">
      <c r="A27" s="53" t="str" cm="1">
        <f t="array" ref="A27">IFERROR(_xlfn.IFS(Tabulka1[[#This Row],[Typ]]="Paleta","Pallet",Tabulka1[[#This Row],[Typ]]="Bedna","Crate",Tabulka1[[#This Row],[Typ]]="",""),"")</f>
        <v>Crate</v>
      </c>
      <c r="B27" s="54">
        <f>IFERROR(Tabulka1[[#This Row],[Bedna / paleta č.]],"")</f>
        <v>2</v>
      </c>
      <c r="C27" s="55">
        <f>IFERROR(Tabulka1[[#This Row],[Krabice / Balení č.]],"")</f>
        <v>20</v>
      </c>
      <c r="D27" s="56">
        <f>IFERROR(Tabulka1[[#This Row],[Číslo svítidla]],"")</f>
        <v>0</v>
      </c>
      <c r="E27" s="56" t="str">
        <f>IFERROR(Tabulka1[[#This Row],[Obsah]],"")</f>
        <v>Skleněná tyč 50/1000mm</v>
      </c>
      <c r="F27" s="58">
        <f>IFERROR(Tabulka1[[#This Row],[Počet]],"")</f>
        <v>12</v>
      </c>
      <c r="G27" s="58">
        <f>IFERROR(Tabulka1[[#This Row],[Počet ND]],"")</f>
        <v>0</v>
      </c>
      <c r="H27" s="59" t="str">
        <f>IFERROR(Tabulka1[[#This Row],[MJ]],"")</f>
        <v>PCS</v>
      </c>
      <c r="I27" s="57">
        <f>IFERROR(Tabulka1[[#This Row],[El. Norma]],"")</f>
        <v>0</v>
      </c>
      <c r="J27" s="57">
        <f>IFERROR(Tabulka1[[#This Row],[Vnější rozměry (mm)]],"")</f>
        <v>0</v>
      </c>
      <c r="K27" s="49">
        <f>IFERROR(Tabulka1[[#This Row],[Váha (kg)]],"")</f>
        <v>0</v>
      </c>
    </row>
    <row r="28" spans="1:11" x14ac:dyDescent="0.25">
      <c r="A28" s="53" t="str" cm="1">
        <f t="array" ref="A28">IFERROR(_xlfn.IFS(Tabulka1[[#This Row],[Typ]]="Paleta","Pallet",Tabulka1[[#This Row],[Typ]]="Bedna","Crate",Tabulka1[[#This Row],[Typ]]="",""),"")</f>
        <v>Crate</v>
      </c>
      <c r="B28" s="54">
        <f>IFERROR(Tabulka1[[#This Row],[Bedna / paleta č.]],"")</f>
        <v>2</v>
      </c>
      <c r="C28" s="55">
        <f>IFERROR(Tabulka1[[#This Row],[Krabice / Balení č.]],"")</f>
        <v>21</v>
      </c>
      <c r="D28" s="56">
        <f>IFERROR(Tabulka1[[#This Row],[Číslo svítidla]],"")</f>
        <v>0</v>
      </c>
      <c r="E28" s="56" t="str">
        <f>IFERROR(Tabulka1[[#This Row],[Obsah]],"")</f>
        <v>Skleněná tyč 50/1000mm</v>
      </c>
      <c r="F28" s="58">
        <f>IFERROR(Tabulka1[[#This Row],[Počet]],"")</f>
        <v>12</v>
      </c>
      <c r="G28" s="58">
        <f>IFERROR(Tabulka1[[#This Row],[Počet ND]],"")</f>
        <v>0</v>
      </c>
      <c r="H28" s="59" t="str">
        <f>IFERROR(Tabulka1[[#This Row],[MJ]],"")</f>
        <v>PCS</v>
      </c>
      <c r="I28" s="57">
        <f>IFERROR(Tabulka1[[#This Row],[El. Norma]],"")</f>
        <v>0</v>
      </c>
      <c r="J28" s="57">
        <f>IFERROR(Tabulka1[[#This Row],[Vnější rozměry (mm)]],"")</f>
        <v>0</v>
      </c>
      <c r="K28" s="49">
        <f>IFERROR(Tabulka1[[#This Row],[Váha (kg)]],"")</f>
        <v>0</v>
      </c>
    </row>
    <row r="29" spans="1:11" x14ac:dyDescent="0.25">
      <c r="A29" s="53" t="str" cm="1">
        <f t="array" ref="A29">IFERROR(_xlfn.IFS(Tabulka1[[#This Row],[Typ]]="Paleta","Pallet",Tabulka1[[#This Row],[Typ]]="Bedna","Crate",Tabulka1[[#This Row],[Typ]]="",""),"")</f>
        <v>Crate</v>
      </c>
      <c r="B29" s="54">
        <f>IFERROR(Tabulka1[[#This Row],[Bedna / paleta č.]],"")</f>
        <v>2</v>
      </c>
      <c r="C29" s="55">
        <f>IFERROR(Tabulka1[[#This Row],[Krabice / Balení č.]],"")</f>
        <v>22</v>
      </c>
      <c r="D29" s="56">
        <f>IFERROR(Tabulka1[[#This Row],[Číslo svítidla]],"")</f>
        <v>0</v>
      </c>
      <c r="E29" s="56" t="str">
        <f>IFERROR(Tabulka1[[#This Row],[Obsah]],"")</f>
        <v>Skleněná tyč 50/1000mm</v>
      </c>
      <c r="F29" s="58">
        <f>IFERROR(Tabulka1[[#This Row],[Počet]],"")</f>
        <v>12</v>
      </c>
      <c r="G29" s="58">
        <f>IFERROR(Tabulka1[[#This Row],[Počet ND]],"")</f>
        <v>0</v>
      </c>
      <c r="H29" s="59" t="str">
        <f>IFERROR(Tabulka1[[#This Row],[MJ]],"")</f>
        <v>PCS</v>
      </c>
      <c r="I29" s="57">
        <f>IFERROR(Tabulka1[[#This Row],[El. Norma]],"")</f>
        <v>0</v>
      </c>
      <c r="J29" s="57">
        <f>IFERROR(Tabulka1[[#This Row],[Vnější rozměry (mm)]],"")</f>
        <v>0</v>
      </c>
      <c r="K29" s="49">
        <f>IFERROR(Tabulka1[[#This Row],[Váha (kg)]],"")</f>
        <v>0</v>
      </c>
    </row>
    <row r="30" spans="1:11" x14ac:dyDescent="0.25">
      <c r="A30" s="53" t="str" cm="1">
        <f t="array" ref="A30">IFERROR(_xlfn.IFS(Tabulka1[[#This Row],[Typ]]="Paleta","Pallet",Tabulka1[[#This Row],[Typ]]="Bedna","Crate",Tabulka1[[#This Row],[Typ]]="",""),"")</f>
        <v>Crate</v>
      </c>
      <c r="B30" s="54">
        <f>IFERROR(Tabulka1[[#This Row],[Bedna / paleta č.]],"")</f>
        <v>2</v>
      </c>
      <c r="C30" s="55">
        <f>IFERROR(Tabulka1[[#This Row],[Krabice / Balení č.]],"")</f>
        <v>23</v>
      </c>
      <c r="D30" s="56">
        <f>IFERROR(Tabulka1[[#This Row],[Číslo svítidla]],"")</f>
        <v>0</v>
      </c>
      <c r="E30" s="56" t="str">
        <f>IFERROR(Tabulka1[[#This Row],[Obsah]],"")</f>
        <v>Skleněná tyč 50/1000mm</v>
      </c>
      <c r="F30" s="58">
        <f>IFERROR(Tabulka1[[#This Row],[Počet]],"")</f>
        <v>12</v>
      </c>
      <c r="G30" s="58">
        <f>IFERROR(Tabulka1[[#This Row],[Počet ND]],"")</f>
        <v>0</v>
      </c>
      <c r="H30" s="59" t="str">
        <f>IFERROR(Tabulka1[[#This Row],[MJ]],"")</f>
        <v>PCS</v>
      </c>
      <c r="I30" s="57">
        <f>IFERROR(Tabulka1[[#This Row],[El. Norma]],"")</f>
        <v>0</v>
      </c>
      <c r="J30" s="57">
        <f>IFERROR(Tabulka1[[#This Row],[Vnější rozměry (mm)]],"")</f>
        <v>0</v>
      </c>
      <c r="K30" s="49">
        <f>IFERROR(Tabulka1[[#This Row],[Váha (kg)]],"")</f>
        <v>0</v>
      </c>
    </row>
    <row r="31" spans="1:11" x14ac:dyDescent="0.25">
      <c r="A31" s="53" t="str" cm="1">
        <f t="array" ref="A31">IFERROR(_xlfn.IFS(Tabulka1[[#This Row],[Typ]]="Paleta","Pallet",Tabulka1[[#This Row],[Typ]]="Bedna","Crate",Tabulka1[[#This Row],[Typ]]="",""),"")</f>
        <v>Crate</v>
      </c>
      <c r="B31" s="54">
        <f>IFERROR(Tabulka1[[#This Row],[Bedna / paleta č.]],"")</f>
        <v>2</v>
      </c>
      <c r="C31" s="55">
        <f>IFERROR(Tabulka1[[#This Row],[Krabice / Balení č.]],"")</f>
        <v>24</v>
      </c>
      <c r="D31" s="56">
        <f>IFERROR(Tabulka1[[#This Row],[Číslo svítidla]],"")</f>
        <v>0</v>
      </c>
      <c r="E31" s="56" t="str">
        <f>IFERROR(Tabulka1[[#This Row],[Obsah]],"")</f>
        <v>Skleněná tyč 50/1000mm</v>
      </c>
      <c r="F31" s="58">
        <f>IFERROR(Tabulka1[[#This Row],[Počet]],"")</f>
        <v>12</v>
      </c>
      <c r="G31" s="58">
        <f>IFERROR(Tabulka1[[#This Row],[Počet ND]],"")</f>
        <v>0</v>
      </c>
      <c r="H31" s="59" t="str">
        <f>IFERROR(Tabulka1[[#This Row],[MJ]],"")</f>
        <v>PCS</v>
      </c>
      <c r="I31" s="57">
        <f>IFERROR(Tabulka1[[#This Row],[El. Norma]],"")</f>
        <v>0</v>
      </c>
      <c r="J31" s="57">
        <f>IFERROR(Tabulka1[[#This Row],[Vnější rozměry (mm)]],"")</f>
        <v>0</v>
      </c>
      <c r="K31" s="49">
        <f>IFERROR(Tabulka1[[#This Row],[Váha (kg)]],"")</f>
        <v>0</v>
      </c>
    </row>
    <row r="32" spans="1:11" x14ac:dyDescent="0.25">
      <c r="A32" s="53" t="str" cm="1">
        <f t="array" ref="A32">IFERROR(_xlfn.IFS(Tabulka1[[#This Row],[Typ]]="Paleta","Pallet",Tabulka1[[#This Row],[Typ]]="Bedna","Crate",Tabulka1[[#This Row],[Typ]]="",""),"")</f>
        <v>Crate</v>
      </c>
      <c r="B32" s="54">
        <f>IFERROR(Tabulka1[[#This Row],[Bedna / paleta č.]],"")</f>
        <v>3</v>
      </c>
      <c r="C32" s="55">
        <f>IFERROR(Tabulka1[[#This Row],[Krabice / Balení č.]],"")</f>
        <v>25</v>
      </c>
      <c r="D32" s="56">
        <f>IFERROR(Tabulka1[[#This Row],[Číslo svítidla]],"")</f>
        <v>0</v>
      </c>
      <c r="E32" s="56" t="str">
        <f>IFERROR(Tabulka1[[#This Row],[Obsah]],"")</f>
        <v>Skleněná tyč 50/700mm</v>
      </c>
      <c r="F32" s="58">
        <f>IFERROR(Tabulka1[[#This Row],[Počet]],"")</f>
        <v>12</v>
      </c>
      <c r="G32" s="58">
        <f>IFERROR(Tabulka1[[#This Row],[Počet ND]],"")</f>
        <v>0</v>
      </c>
      <c r="H32" s="59" t="str">
        <f>IFERROR(Tabulka1[[#This Row],[MJ]],"")</f>
        <v>PCS</v>
      </c>
      <c r="I32" s="57">
        <f>IFERROR(Tabulka1[[#This Row],[El. Norma]],"")</f>
        <v>0</v>
      </c>
      <c r="J32" s="57" t="str">
        <f>IFERROR(Tabulka1[[#This Row],[Vnější rozměry (mm)]],"")</f>
        <v>1200x1000x1300</v>
      </c>
      <c r="K32" s="49">
        <f>IFERROR(Tabulka1[[#This Row],[Váha (kg)]],"")</f>
        <v>229</v>
      </c>
    </row>
    <row r="33" spans="1:11" x14ac:dyDescent="0.25">
      <c r="A33" s="53" t="str" cm="1">
        <f t="array" ref="A33">IFERROR(_xlfn.IFS(Tabulka1[[#This Row],[Typ]]="Paleta","Pallet",Tabulka1[[#This Row],[Typ]]="Bedna","Crate",Tabulka1[[#This Row],[Typ]]="",""),"")</f>
        <v>Crate</v>
      </c>
      <c r="B33" s="54">
        <f>IFERROR(Tabulka1[[#This Row],[Bedna / paleta č.]],"")</f>
        <v>3</v>
      </c>
      <c r="C33" s="55">
        <f>IFERROR(Tabulka1[[#This Row],[Krabice / Balení č.]],"")</f>
        <v>26</v>
      </c>
      <c r="D33" s="56">
        <f>IFERROR(Tabulka1[[#This Row],[Číslo svítidla]],"")</f>
        <v>0</v>
      </c>
      <c r="E33" s="56" t="str">
        <f>IFERROR(Tabulka1[[#This Row],[Obsah]],"")</f>
        <v>Skleněná tyč 50/700mm</v>
      </c>
      <c r="F33" s="58">
        <f>IFERROR(Tabulka1[[#This Row],[Počet]],"")</f>
        <v>12</v>
      </c>
      <c r="G33" s="58">
        <f>IFERROR(Tabulka1[[#This Row],[Počet ND]],"")</f>
        <v>0</v>
      </c>
      <c r="H33" s="59" t="str">
        <f>IFERROR(Tabulka1[[#This Row],[MJ]],"")</f>
        <v>PCS</v>
      </c>
      <c r="I33" s="57">
        <f>IFERROR(Tabulka1[[#This Row],[El. Norma]],"")</f>
        <v>0</v>
      </c>
      <c r="J33" s="57">
        <f>IFERROR(Tabulka1[[#This Row],[Vnější rozměry (mm)]],"")</f>
        <v>0</v>
      </c>
      <c r="K33" s="49">
        <f>IFERROR(Tabulka1[[#This Row],[Váha (kg)]],"")</f>
        <v>0</v>
      </c>
    </row>
    <row r="34" spans="1:11" x14ac:dyDescent="0.25">
      <c r="A34" s="53" t="str" cm="1">
        <f t="array" ref="A34">IFERROR(_xlfn.IFS(Tabulka1[[#This Row],[Typ]]="Paleta","Pallet",Tabulka1[[#This Row],[Typ]]="Bedna","Crate",Tabulka1[[#This Row],[Typ]]="",""),"")</f>
        <v>Crate</v>
      </c>
      <c r="B34" s="54">
        <f>IFERROR(Tabulka1[[#This Row],[Bedna / paleta č.]],"")</f>
        <v>3</v>
      </c>
      <c r="C34" s="55">
        <f>IFERROR(Tabulka1[[#This Row],[Krabice / Balení č.]],"")</f>
        <v>27</v>
      </c>
      <c r="D34" s="56">
        <f>IFERROR(Tabulka1[[#This Row],[Číslo svítidla]],"")</f>
        <v>0</v>
      </c>
      <c r="E34" s="56" t="str">
        <f>IFERROR(Tabulka1[[#This Row],[Obsah]],"")</f>
        <v>Skleněná tyč 50/700mm</v>
      </c>
      <c r="F34" s="58">
        <f>IFERROR(Tabulka1[[#This Row],[Počet]],"")</f>
        <v>12</v>
      </c>
      <c r="G34" s="58">
        <f>IFERROR(Tabulka1[[#This Row],[Počet ND]],"")</f>
        <v>0</v>
      </c>
      <c r="H34" s="59" t="str">
        <f>IFERROR(Tabulka1[[#This Row],[MJ]],"")</f>
        <v>PCS</v>
      </c>
      <c r="I34" s="57">
        <f>IFERROR(Tabulka1[[#This Row],[El. Norma]],"")</f>
        <v>0</v>
      </c>
      <c r="J34" s="57">
        <f>IFERROR(Tabulka1[[#This Row],[Vnější rozměry (mm)]],"")</f>
        <v>0</v>
      </c>
      <c r="K34" s="49">
        <f>IFERROR(Tabulka1[[#This Row],[Váha (kg)]],"")</f>
        <v>0</v>
      </c>
    </row>
    <row r="35" spans="1:11" x14ac:dyDescent="0.25">
      <c r="A35" s="53" t="str" cm="1">
        <f t="array" ref="A35">IFERROR(_xlfn.IFS(Tabulka1[[#This Row],[Typ]]="Paleta","Pallet",Tabulka1[[#This Row],[Typ]]="Bedna","Crate",Tabulka1[[#This Row],[Typ]]="",""),"")</f>
        <v>Crate</v>
      </c>
      <c r="B35" s="54">
        <f>IFERROR(Tabulka1[[#This Row],[Bedna / paleta č.]],"")</f>
        <v>3</v>
      </c>
      <c r="C35" s="55">
        <f>IFERROR(Tabulka1[[#This Row],[Krabice / Balení č.]],"")</f>
        <v>28</v>
      </c>
      <c r="D35" s="56">
        <f>IFERROR(Tabulka1[[#This Row],[Číslo svítidla]],"")</f>
        <v>0</v>
      </c>
      <c r="E35" s="56" t="str">
        <f>IFERROR(Tabulka1[[#This Row],[Obsah]],"")</f>
        <v>Skleněná tyč 50/700mm</v>
      </c>
      <c r="F35" s="58">
        <f>IFERROR(Tabulka1[[#This Row],[Počet]],"")</f>
        <v>12</v>
      </c>
      <c r="G35" s="58">
        <f>IFERROR(Tabulka1[[#This Row],[Počet ND]],"")</f>
        <v>0</v>
      </c>
      <c r="H35" s="59" t="str">
        <f>IFERROR(Tabulka1[[#This Row],[MJ]],"")</f>
        <v>PCS</v>
      </c>
      <c r="I35" s="57">
        <f>IFERROR(Tabulka1[[#This Row],[El. Norma]],"")</f>
        <v>0</v>
      </c>
      <c r="J35" s="57">
        <f>IFERROR(Tabulka1[[#This Row],[Vnější rozměry (mm)]],"")</f>
        <v>0</v>
      </c>
      <c r="K35" s="49">
        <f>IFERROR(Tabulka1[[#This Row],[Váha (kg)]],"")</f>
        <v>0</v>
      </c>
    </row>
    <row r="36" spans="1:11" x14ac:dyDescent="0.25">
      <c r="A36" s="53" t="str" cm="1">
        <f t="array" ref="A36">IFERROR(_xlfn.IFS(Tabulka1[[#This Row],[Typ]]="Paleta","Pallet",Tabulka1[[#This Row],[Typ]]="Bedna","Crate",Tabulka1[[#This Row],[Typ]]="",""),"")</f>
        <v>Crate</v>
      </c>
      <c r="B36" s="54">
        <f>IFERROR(Tabulka1[[#This Row],[Bedna / paleta č.]],"")</f>
        <v>3</v>
      </c>
      <c r="C36" s="55">
        <f>IFERROR(Tabulka1[[#This Row],[Krabice / Balení č.]],"")</f>
        <v>29</v>
      </c>
      <c r="D36" s="56">
        <f>IFERROR(Tabulka1[[#This Row],[Číslo svítidla]],"")</f>
        <v>0</v>
      </c>
      <c r="E36" s="56" t="str">
        <f>IFERROR(Tabulka1[[#This Row],[Obsah]],"")</f>
        <v>Skleněná tyč 50/700mm</v>
      </c>
      <c r="F36" s="58">
        <f>IFERROR(Tabulka1[[#This Row],[Počet]],"")</f>
        <v>12</v>
      </c>
      <c r="G36" s="58">
        <f>IFERROR(Tabulka1[[#This Row],[Počet ND]],"")</f>
        <v>0</v>
      </c>
      <c r="H36" s="59" t="str">
        <f>IFERROR(Tabulka1[[#This Row],[MJ]],"")</f>
        <v>PCS</v>
      </c>
      <c r="I36" s="57">
        <f>IFERROR(Tabulka1[[#This Row],[El. Norma]],"")</f>
        <v>0</v>
      </c>
      <c r="J36" s="57">
        <f>IFERROR(Tabulka1[[#This Row],[Vnější rozměry (mm)]],"")</f>
        <v>0</v>
      </c>
      <c r="K36" s="49">
        <f>IFERROR(Tabulka1[[#This Row],[Váha (kg)]],"")</f>
        <v>0</v>
      </c>
    </row>
    <row r="37" spans="1:11" x14ac:dyDescent="0.25">
      <c r="A37" s="53" t="str" cm="1">
        <f t="array" ref="A37">IFERROR(_xlfn.IFS(Tabulka1[[#This Row],[Typ]]="Paleta","Pallet",Tabulka1[[#This Row],[Typ]]="Bedna","Crate",Tabulka1[[#This Row],[Typ]]="",""),"")</f>
        <v>Crate</v>
      </c>
      <c r="B37" s="54">
        <f>IFERROR(Tabulka1[[#This Row],[Bedna / paleta č.]],"")</f>
        <v>3</v>
      </c>
      <c r="C37" s="55">
        <f>IFERROR(Tabulka1[[#This Row],[Krabice / Balení č.]],"")</f>
        <v>30</v>
      </c>
      <c r="D37" s="56">
        <f>IFERROR(Tabulka1[[#This Row],[Číslo svítidla]],"")</f>
        <v>0</v>
      </c>
      <c r="E37" s="56" t="str">
        <f>IFERROR(Tabulka1[[#This Row],[Obsah]],"")</f>
        <v>Skleněná tyč 50/700mm</v>
      </c>
      <c r="F37" s="58">
        <f>IFERROR(Tabulka1[[#This Row],[Počet]],"")</f>
        <v>12</v>
      </c>
      <c r="G37" s="58">
        <f>IFERROR(Tabulka1[[#This Row],[Počet ND]],"")</f>
        <v>0</v>
      </c>
      <c r="H37" s="59" t="str">
        <f>IFERROR(Tabulka1[[#This Row],[MJ]],"")</f>
        <v>PCS</v>
      </c>
      <c r="I37" s="57">
        <f>IFERROR(Tabulka1[[#This Row],[El. Norma]],"")</f>
        <v>0</v>
      </c>
      <c r="J37" s="57">
        <f>IFERROR(Tabulka1[[#This Row],[Vnější rozměry (mm)]],"")</f>
        <v>0</v>
      </c>
      <c r="K37" s="49">
        <f>IFERROR(Tabulka1[[#This Row],[Váha (kg)]],"")</f>
        <v>0</v>
      </c>
    </row>
    <row r="38" spans="1:11" x14ac:dyDescent="0.25">
      <c r="A38" s="53" t="str" cm="1">
        <f t="array" ref="A38">IFERROR(_xlfn.IFS(Tabulka1[[#This Row],[Typ]]="Paleta","Pallet",Tabulka1[[#This Row],[Typ]]="Bedna","Crate",Tabulka1[[#This Row],[Typ]]="",""),"")</f>
        <v>Crate</v>
      </c>
      <c r="B38" s="54">
        <f>IFERROR(Tabulka1[[#This Row],[Bedna / paleta č.]],"")</f>
        <v>3</v>
      </c>
      <c r="C38" s="55">
        <f>IFERROR(Tabulka1[[#This Row],[Krabice / Balení č.]],"")</f>
        <v>31</v>
      </c>
      <c r="D38" s="56">
        <f>IFERROR(Tabulka1[[#This Row],[Číslo svítidla]],"")</f>
        <v>0</v>
      </c>
      <c r="E38" s="56" t="str">
        <f>IFERROR(Tabulka1[[#This Row],[Obsah]],"")</f>
        <v>Skleněná tyč 50/700mm</v>
      </c>
      <c r="F38" s="58">
        <f>IFERROR(Tabulka1[[#This Row],[Počet]],"")</f>
        <v>12</v>
      </c>
      <c r="G38" s="58">
        <f>IFERROR(Tabulka1[[#This Row],[Počet ND]],"")</f>
        <v>0</v>
      </c>
      <c r="H38" s="59" t="str">
        <f>IFERROR(Tabulka1[[#This Row],[MJ]],"")</f>
        <v>PCS</v>
      </c>
      <c r="I38" s="57">
        <f>IFERROR(Tabulka1[[#This Row],[El. Norma]],"")</f>
        <v>0</v>
      </c>
      <c r="J38" s="57">
        <f>IFERROR(Tabulka1[[#This Row],[Vnější rozměry (mm)]],"")</f>
        <v>0</v>
      </c>
      <c r="K38" s="49">
        <f>IFERROR(Tabulka1[[#This Row],[Váha (kg)]],"")</f>
        <v>0</v>
      </c>
    </row>
    <row r="39" spans="1:11" x14ac:dyDescent="0.25">
      <c r="A39" s="53" t="str" cm="1">
        <f t="array" ref="A39">IFERROR(_xlfn.IFS(Tabulka1[[#This Row],[Typ]]="Paleta","Pallet",Tabulka1[[#This Row],[Typ]]="Bedna","Crate",Tabulka1[[#This Row],[Typ]]="",""),"")</f>
        <v>Crate</v>
      </c>
      <c r="B39" s="54">
        <f>IFERROR(Tabulka1[[#This Row],[Bedna / paleta č.]],"")</f>
        <v>3</v>
      </c>
      <c r="C39" s="55">
        <f>IFERROR(Tabulka1[[#This Row],[Krabice / Balení č.]],"")</f>
        <v>32</v>
      </c>
      <c r="D39" s="56">
        <f>IFERROR(Tabulka1[[#This Row],[Číslo svítidla]],"")</f>
        <v>0</v>
      </c>
      <c r="E39" s="56" t="str">
        <f>IFERROR(Tabulka1[[#This Row],[Obsah]],"")</f>
        <v>Skleněná tyč 50/700mm</v>
      </c>
      <c r="F39" s="58">
        <f>IFERROR(Tabulka1[[#This Row],[Počet]],"")</f>
        <v>12</v>
      </c>
      <c r="G39" s="58">
        <f>IFERROR(Tabulka1[[#This Row],[Počet ND]],"")</f>
        <v>0</v>
      </c>
      <c r="H39" s="59" t="str">
        <f>IFERROR(Tabulka1[[#This Row],[MJ]],"")</f>
        <v>PCS</v>
      </c>
      <c r="I39" s="57">
        <f>IFERROR(Tabulka1[[#This Row],[El. Norma]],"")</f>
        <v>0</v>
      </c>
      <c r="J39" s="57">
        <f>IFERROR(Tabulka1[[#This Row],[Vnější rozměry (mm)]],"")</f>
        <v>0</v>
      </c>
      <c r="K39" s="49">
        <f>IFERROR(Tabulka1[[#This Row],[Váha (kg)]],"")</f>
        <v>0</v>
      </c>
    </row>
    <row r="40" spans="1:11" x14ac:dyDescent="0.25">
      <c r="A40" s="53" t="str" cm="1">
        <f t="array" ref="A40">IFERROR(_xlfn.IFS(Tabulka1[[#This Row],[Typ]]="Paleta","Pallet",Tabulka1[[#This Row],[Typ]]="Bedna","Crate",Tabulka1[[#This Row],[Typ]]="",""),"")</f>
        <v>Crate</v>
      </c>
      <c r="B40" s="54">
        <f>IFERROR(Tabulka1[[#This Row],[Bedna / paleta č.]],"")</f>
        <v>3</v>
      </c>
      <c r="C40" s="55">
        <f>IFERROR(Tabulka1[[#This Row],[Krabice / Balení č.]],"")</f>
        <v>33</v>
      </c>
      <c r="D40" s="56">
        <f>IFERROR(Tabulka1[[#This Row],[Číslo svítidla]],"")</f>
        <v>0</v>
      </c>
      <c r="E40" s="56" t="str">
        <f>IFERROR(Tabulka1[[#This Row],[Obsah]],"")</f>
        <v>Skleněná tyč 50/700mm</v>
      </c>
      <c r="F40" s="58">
        <f>IFERROR(Tabulka1[[#This Row],[Počet]],"")</f>
        <v>12</v>
      </c>
      <c r="G40" s="58">
        <f>IFERROR(Tabulka1[[#This Row],[Počet ND]],"")</f>
        <v>0</v>
      </c>
      <c r="H40" s="59" t="str">
        <f>IFERROR(Tabulka1[[#This Row],[MJ]],"")</f>
        <v>PCS</v>
      </c>
      <c r="I40" s="57">
        <f>IFERROR(Tabulka1[[#This Row],[El. Norma]],"")</f>
        <v>0</v>
      </c>
      <c r="J40" s="57">
        <f>IFERROR(Tabulka1[[#This Row],[Vnější rozměry (mm)]],"")</f>
        <v>0</v>
      </c>
      <c r="K40" s="49">
        <f>IFERROR(Tabulka1[[#This Row],[Váha (kg)]],"")</f>
        <v>0</v>
      </c>
    </row>
    <row r="41" spans="1:11" x14ac:dyDescent="0.25">
      <c r="A41" s="53" t="str" cm="1">
        <f t="array" ref="A41">IFERROR(_xlfn.IFS(Tabulka1[[#This Row],[Typ]]="Paleta","Pallet",Tabulka1[[#This Row],[Typ]]="Bedna","Crate",Tabulka1[[#This Row],[Typ]]="",""),"")</f>
        <v>Crate</v>
      </c>
      <c r="B41" s="54">
        <f>IFERROR(Tabulka1[[#This Row],[Bedna / paleta č.]],"")</f>
        <v>3</v>
      </c>
      <c r="C41" s="55">
        <f>IFERROR(Tabulka1[[#This Row],[Krabice / Balení č.]],"")</f>
        <v>34</v>
      </c>
      <c r="D41" s="56">
        <f>IFERROR(Tabulka1[[#This Row],[Číslo svítidla]],"")</f>
        <v>0</v>
      </c>
      <c r="E41" s="56" t="str">
        <f>IFERROR(Tabulka1[[#This Row],[Obsah]],"")</f>
        <v>Skleněná tyč 50/700mm</v>
      </c>
      <c r="F41" s="58">
        <f>IFERROR(Tabulka1[[#This Row],[Počet]],"")</f>
        <v>12</v>
      </c>
      <c r="G41" s="58">
        <f>IFERROR(Tabulka1[[#This Row],[Počet ND]],"")</f>
        <v>0</v>
      </c>
      <c r="H41" s="59" t="str">
        <f>IFERROR(Tabulka1[[#This Row],[MJ]],"")</f>
        <v>PCS</v>
      </c>
      <c r="I41" s="57">
        <f>IFERROR(Tabulka1[[#This Row],[El. Norma]],"")</f>
        <v>0</v>
      </c>
      <c r="J41" s="57">
        <f>IFERROR(Tabulka1[[#This Row],[Vnější rozměry (mm)]],"")</f>
        <v>0</v>
      </c>
      <c r="K41" s="49">
        <f>IFERROR(Tabulka1[[#This Row],[Váha (kg)]],"")</f>
        <v>0</v>
      </c>
    </row>
    <row r="42" spans="1:11" x14ac:dyDescent="0.25">
      <c r="A42" s="53" t="str" cm="1">
        <f t="array" ref="A42">IFERROR(_xlfn.IFS(Tabulka1[[#This Row],[Typ]]="Paleta","Pallet",Tabulka1[[#This Row],[Typ]]="Bedna","Crate",Tabulka1[[#This Row],[Typ]]="",""),"")</f>
        <v>Crate</v>
      </c>
      <c r="B42" s="54">
        <f>IFERROR(Tabulka1[[#This Row],[Bedna / paleta č.]],"")</f>
        <v>3</v>
      </c>
      <c r="C42" s="55">
        <f>IFERROR(Tabulka1[[#This Row],[Krabice / Balení č.]],"")</f>
        <v>35</v>
      </c>
      <c r="D42" s="56">
        <f>IFERROR(Tabulka1[[#This Row],[Číslo svítidla]],"")</f>
        <v>0</v>
      </c>
      <c r="E42" s="56" t="str">
        <f>IFERROR(Tabulka1[[#This Row],[Obsah]],"")</f>
        <v>Skleněná tyč 50/700mm</v>
      </c>
      <c r="F42" s="58">
        <f>IFERROR(Tabulka1[[#This Row],[Počet]],"")</f>
        <v>12</v>
      </c>
      <c r="G42" s="58">
        <f>IFERROR(Tabulka1[[#This Row],[Počet ND]],"")</f>
        <v>0</v>
      </c>
      <c r="H42" s="59" t="str">
        <f>IFERROR(Tabulka1[[#This Row],[MJ]],"")</f>
        <v>PCS</v>
      </c>
      <c r="I42" s="57">
        <f>IFERROR(Tabulka1[[#This Row],[El. Norma]],"")</f>
        <v>0</v>
      </c>
      <c r="J42" s="57">
        <f>IFERROR(Tabulka1[[#This Row],[Vnější rozměry (mm)]],"")</f>
        <v>0</v>
      </c>
      <c r="K42" s="49">
        <f>IFERROR(Tabulka1[[#This Row],[Váha (kg)]],"")</f>
        <v>0</v>
      </c>
    </row>
    <row r="43" spans="1:11" x14ac:dyDescent="0.25">
      <c r="A43" s="53" t="str" cm="1">
        <f t="array" ref="A43">IFERROR(_xlfn.IFS(Tabulka1[[#This Row],[Typ]]="Paleta","Pallet",Tabulka1[[#This Row],[Typ]]="Bedna","Crate",Tabulka1[[#This Row],[Typ]]="",""),"")</f>
        <v>Crate</v>
      </c>
      <c r="B43" s="54">
        <f>IFERROR(Tabulka1[[#This Row],[Bedna / paleta č.]],"")</f>
        <v>3</v>
      </c>
      <c r="C43" s="55">
        <f>IFERROR(Tabulka1[[#This Row],[Krabice / Balení č.]],"")</f>
        <v>36</v>
      </c>
      <c r="D43" s="56">
        <f>IFERROR(Tabulka1[[#This Row],[Číslo svítidla]],"")</f>
        <v>0</v>
      </c>
      <c r="E43" s="56" t="str">
        <f>IFERROR(Tabulka1[[#This Row],[Obsah]],"")</f>
        <v>Skleněná tyč 50/700mm</v>
      </c>
      <c r="F43" s="58">
        <f>IFERROR(Tabulka1[[#This Row],[Počet]],"")</f>
        <v>12</v>
      </c>
      <c r="G43" s="58">
        <f>IFERROR(Tabulka1[[#This Row],[Počet ND]],"")</f>
        <v>0</v>
      </c>
      <c r="H43" s="59" t="str">
        <f>IFERROR(Tabulka1[[#This Row],[MJ]],"")</f>
        <v>PCS</v>
      </c>
      <c r="I43" s="57">
        <f>IFERROR(Tabulka1[[#This Row],[El. Norma]],"")</f>
        <v>0</v>
      </c>
      <c r="J43" s="57">
        <f>IFERROR(Tabulka1[[#This Row],[Vnější rozměry (mm)]],"")</f>
        <v>0</v>
      </c>
      <c r="K43" s="49">
        <f>IFERROR(Tabulka1[[#This Row],[Váha (kg)]],"")</f>
        <v>0</v>
      </c>
    </row>
    <row r="44" spans="1:11" x14ac:dyDescent="0.25">
      <c r="A44" s="53" t="str" cm="1">
        <f t="array" ref="A44">IFERROR(_xlfn.IFS(Tabulka1[[#This Row],[Typ]]="Paleta","Pallet",Tabulka1[[#This Row],[Typ]]="Bedna","Crate",Tabulka1[[#This Row],[Typ]]="",""),"")</f>
        <v/>
      </c>
      <c r="B44" s="54" t="str">
        <f>IFERROR(Tabulka1[[#This Row],[Bedna / paleta č.]],"")</f>
        <v/>
      </c>
      <c r="C44" s="55" t="str">
        <f>IFERROR(Tabulka1[[#This Row],[Krabice / Balení č.]],"")</f>
        <v/>
      </c>
      <c r="D44" s="56" t="str">
        <f>IFERROR(Tabulka1[[#This Row],[Číslo svítidla]],"")</f>
        <v/>
      </c>
      <c r="E44" s="56" t="str">
        <f>IFERROR(Tabulka1[[#This Row],[Obsah]],"")</f>
        <v/>
      </c>
      <c r="F44" s="58" t="str">
        <f>IFERROR(Tabulka1[[#This Row],[Počet]],"")</f>
        <v/>
      </c>
      <c r="G44" s="58" t="str">
        <f>IFERROR(Tabulka1[[#This Row],[Počet ND]],"")</f>
        <v/>
      </c>
      <c r="H44" s="59" t="str">
        <f>IFERROR(Tabulka1[[#This Row],[MJ]],"")</f>
        <v/>
      </c>
      <c r="I44" s="57" t="str">
        <f>IFERROR(Tabulka1[[#This Row],[El. Norma]],"")</f>
        <v/>
      </c>
      <c r="J44" s="57" t="str">
        <f>IFERROR(Tabulka1[[#This Row],[Vnější rozměry (mm)]],"")</f>
        <v/>
      </c>
      <c r="K44" s="49" t="str">
        <f>IFERROR(Tabulka1[[#This Row],[Váha (kg)]],"")</f>
        <v/>
      </c>
    </row>
    <row r="45" spans="1:11" x14ac:dyDescent="0.25">
      <c r="A45" s="53" t="str" cm="1">
        <f t="array" ref="A45">IFERROR(_xlfn.IFS(Tabulka1[[#This Row],[Typ]]="Paleta","Pallet",Tabulka1[[#This Row],[Typ]]="Bedna","Crate",Tabulka1[[#This Row],[Typ]]="",""),"")</f>
        <v/>
      </c>
      <c r="B45" s="54" t="str">
        <f>IFERROR(Tabulka1[[#This Row],[Bedna / paleta č.]],"")</f>
        <v/>
      </c>
      <c r="C45" s="55" t="str">
        <f>IFERROR(Tabulka1[[#This Row],[Krabice / Balení č.]],"")</f>
        <v/>
      </c>
      <c r="D45" s="56" t="str">
        <f>IFERROR(Tabulka1[[#This Row],[Číslo svítidla]],"")</f>
        <v/>
      </c>
      <c r="E45" s="56" t="str">
        <f>IFERROR(Tabulka1[[#This Row],[Obsah]],"")</f>
        <v/>
      </c>
      <c r="F45" s="58" t="str">
        <f>IFERROR(Tabulka1[[#This Row],[Počet]],"")</f>
        <v/>
      </c>
      <c r="G45" s="58" t="str">
        <f>IFERROR(Tabulka1[[#This Row],[Počet ND]],"")</f>
        <v/>
      </c>
      <c r="H45" s="59" t="str">
        <f>IFERROR(Tabulka1[[#This Row],[MJ]],"")</f>
        <v/>
      </c>
      <c r="I45" s="57" t="str">
        <f>IFERROR(Tabulka1[[#This Row],[El. Norma]],"")</f>
        <v/>
      </c>
      <c r="J45" s="57" t="str">
        <f>IFERROR(Tabulka1[[#This Row],[Vnější rozměry (mm)]],"")</f>
        <v/>
      </c>
      <c r="K45" s="49" t="str">
        <f>IFERROR(Tabulka1[[#This Row],[Váha (kg)]],"")</f>
        <v/>
      </c>
    </row>
    <row r="46" spans="1:11" x14ac:dyDescent="0.25">
      <c r="A46" s="53" t="str" cm="1">
        <f t="array" ref="A46">IFERROR(_xlfn.IFS(Tabulka1[[#This Row],[Typ]]="Paleta","Pallet",Tabulka1[[#This Row],[Typ]]="Bedna","Crate",Tabulka1[[#This Row],[Typ]]="",""),"")</f>
        <v/>
      </c>
      <c r="B46" s="54" t="str">
        <f>IFERROR(Tabulka1[[#This Row],[Bedna / paleta č.]],"")</f>
        <v/>
      </c>
      <c r="C46" s="55" t="str">
        <f>IFERROR(Tabulka1[[#This Row],[Krabice / Balení č.]],"")</f>
        <v/>
      </c>
      <c r="D46" s="56" t="str">
        <f>IFERROR(Tabulka1[[#This Row],[Číslo svítidla]],"")</f>
        <v/>
      </c>
      <c r="E46" s="56" t="str">
        <f>IFERROR(Tabulka1[[#This Row],[Obsah]],"")</f>
        <v/>
      </c>
      <c r="F46" s="58" t="str">
        <f>IFERROR(Tabulka1[[#This Row],[Počet]],"")</f>
        <v/>
      </c>
      <c r="G46" s="58" t="str">
        <f>IFERROR(Tabulka1[[#This Row],[Počet ND]],"")</f>
        <v/>
      </c>
      <c r="H46" s="59" t="str">
        <f>IFERROR(Tabulka1[[#This Row],[MJ]],"")</f>
        <v/>
      </c>
      <c r="I46" s="57" t="str">
        <f>IFERROR(Tabulka1[[#This Row],[El. Norma]],"")</f>
        <v/>
      </c>
      <c r="J46" s="57" t="str">
        <f>IFERROR(Tabulka1[[#This Row],[Vnější rozměry (mm)]],"")</f>
        <v/>
      </c>
      <c r="K46" s="49" t="str">
        <f>IFERROR(Tabulka1[[#This Row],[Váha (kg)]],"")</f>
        <v/>
      </c>
    </row>
    <row r="47" spans="1:11" x14ac:dyDescent="0.25">
      <c r="A47" s="53" t="str" cm="1">
        <f t="array" ref="A47">IFERROR(_xlfn.IFS(Tabulka1[[#This Row],[Typ]]="Paleta","Pallet",Tabulka1[[#This Row],[Typ]]="Bedna","Crate",Tabulka1[[#This Row],[Typ]]="",""),"")</f>
        <v/>
      </c>
      <c r="B47" s="54" t="str">
        <f>IFERROR(Tabulka1[[#This Row],[Bedna / paleta č.]],"")</f>
        <v/>
      </c>
      <c r="C47" s="55" t="str">
        <f>IFERROR(Tabulka1[[#This Row],[Krabice / Balení č.]],"")</f>
        <v/>
      </c>
      <c r="D47" s="56" t="str">
        <f>IFERROR(Tabulka1[[#This Row],[Číslo svítidla]],"")</f>
        <v/>
      </c>
      <c r="E47" s="56" t="str">
        <f>IFERROR(Tabulka1[[#This Row],[Obsah]],"")</f>
        <v/>
      </c>
      <c r="F47" s="58" t="str">
        <f>IFERROR(Tabulka1[[#This Row],[Počet]],"")</f>
        <v/>
      </c>
      <c r="G47" s="58" t="str">
        <f>IFERROR(Tabulka1[[#This Row],[Počet ND]],"")</f>
        <v/>
      </c>
      <c r="H47" s="59" t="str">
        <f>IFERROR(Tabulka1[[#This Row],[MJ]],"")</f>
        <v/>
      </c>
      <c r="I47" s="57" t="str">
        <f>IFERROR(Tabulka1[[#This Row],[El. Norma]],"")</f>
        <v/>
      </c>
      <c r="J47" s="57" t="str">
        <f>IFERROR(Tabulka1[[#This Row],[Vnější rozměry (mm)]],"")</f>
        <v/>
      </c>
      <c r="K47" s="49" t="str">
        <f>IFERROR(Tabulka1[[#This Row],[Váha (kg)]],"")</f>
        <v/>
      </c>
    </row>
    <row r="48" spans="1:11" x14ac:dyDescent="0.25">
      <c r="A48" s="53" t="str" cm="1">
        <f t="array" ref="A48">IFERROR(_xlfn.IFS(Tabulka1[[#This Row],[Typ]]="Paleta","Pallet",Tabulka1[[#This Row],[Typ]]="Bedna","Crate",Tabulka1[[#This Row],[Typ]]="",""),"")</f>
        <v/>
      </c>
      <c r="B48" s="54" t="str">
        <f>IFERROR(Tabulka1[[#This Row],[Bedna / paleta č.]],"")</f>
        <v/>
      </c>
      <c r="C48" s="55" t="str">
        <f>IFERROR(Tabulka1[[#This Row],[Krabice / Balení č.]],"")</f>
        <v/>
      </c>
      <c r="D48" s="56" t="str">
        <f>IFERROR(Tabulka1[[#This Row],[Číslo svítidla]],"")</f>
        <v/>
      </c>
      <c r="E48" s="56" t="str">
        <f>IFERROR(Tabulka1[[#This Row],[Obsah]],"")</f>
        <v/>
      </c>
      <c r="F48" s="58" t="str">
        <f>IFERROR(Tabulka1[[#This Row],[Počet]],"")</f>
        <v/>
      </c>
      <c r="G48" s="58" t="str">
        <f>IFERROR(Tabulka1[[#This Row],[Počet ND]],"")</f>
        <v/>
      </c>
      <c r="H48" s="59" t="str">
        <f>IFERROR(Tabulka1[[#This Row],[MJ]],"")</f>
        <v/>
      </c>
      <c r="I48" s="57" t="str">
        <f>IFERROR(Tabulka1[[#This Row],[El. Norma]],"")</f>
        <v/>
      </c>
      <c r="J48" s="57" t="str">
        <f>IFERROR(Tabulka1[[#This Row],[Vnější rozměry (mm)]],"")</f>
        <v/>
      </c>
      <c r="K48" s="49" t="str">
        <f>IFERROR(Tabulka1[[#This Row],[Váha (kg)]],"")</f>
        <v/>
      </c>
    </row>
    <row r="49" spans="1:11" x14ac:dyDescent="0.25">
      <c r="A49" s="53" t="str" cm="1">
        <f t="array" ref="A49">IFERROR(_xlfn.IFS(Tabulka1[[#This Row],[Typ]]="Paleta","Pallet",Tabulka1[[#This Row],[Typ]]="Bedna","Crate",Tabulka1[[#This Row],[Typ]]="",""),"")</f>
        <v/>
      </c>
      <c r="B49" s="54" t="str">
        <f>IFERROR(Tabulka1[[#This Row],[Bedna / paleta č.]],"")</f>
        <v/>
      </c>
      <c r="C49" s="55" t="str">
        <f>IFERROR(Tabulka1[[#This Row],[Krabice / Balení č.]],"")</f>
        <v/>
      </c>
      <c r="D49" s="56" t="str">
        <f>IFERROR(Tabulka1[[#This Row],[Číslo svítidla]],"")</f>
        <v/>
      </c>
      <c r="E49" s="56" t="str">
        <f>IFERROR(Tabulka1[[#This Row],[Obsah]],"")</f>
        <v/>
      </c>
      <c r="F49" s="58" t="str">
        <f>IFERROR(Tabulka1[[#This Row],[Počet]],"")</f>
        <v/>
      </c>
      <c r="G49" s="58" t="str">
        <f>IFERROR(Tabulka1[[#This Row],[Počet ND]],"")</f>
        <v/>
      </c>
      <c r="H49" s="59" t="str">
        <f>IFERROR(Tabulka1[[#This Row],[MJ]],"")</f>
        <v/>
      </c>
      <c r="I49" s="57" t="str">
        <f>IFERROR(Tabulka1[[#This Row],[El. Norma]],"")</f>
        <v/>
      </c>
      <c r="J49" s="57" t="str">
        <f>IFERROR(Tabulka1[[#This Row],[Vnější rozměry (mm)]],"")</f>
        <v/>
      </c>
      <c r="K49" s="49" t="str">
        <f>IFERROR(Tabulka1[[#This Row],[Váha (kg)]],"")</f>
        <v/>
      </c>
    </row>
    <row r="50" spans="1:11" x14ac:dyDescent="0.25">
      <c r="A50" s="53" t="str" cm="1">
        <f t="array" ref="A50">IFERROR(_xlfn.IFS(Tabulka1[[#This Row],[Typ]]="Paleta","Pallet",Tabulka1[[#This Row],[Typ]]="Bedna","Crate",Tabulka1[[#This Row],[Typ]]="",""),"")</f>
        <v/>
      </c>
      <c r="B50" s="54" t="str">
        <f>IFERROR(Tabulka1[[#This Row],[Bedna / paleta č.]],"")</f>
        <v/>
      </c>
      <c r="C50" s="55" t="str">
        <f>IFERROR(Tabulka1[[#This Row],[Krabice / Balení č.]],"")</f>
        <v/>
      </c>
      <c r="D50" s="56" t="str">
        <f>IFERROR(Tabulka1[[#This Row],[Číslo svítidla]],"")</f>
        <v/>
      </c>
      <c r="E50" s="56" t="str">
        <f>IFERROR(Tabulka1[[#This Row],[Obsah]],"")</f>
        <v/>
      </c>
      <c r="F50" s="58" t="str">
        <f>IFERROR(Tabulka1[[#This Row],[Počet]],"")</f>
        <v/>
      </c>
      <c r="G50" s="58" t="str">
        <f>IFERROR(Tabulka1[[#This Row],[Počet ND]],"")</f>
        <v/>
      </c>
      <c r="H50" s="59" t="str">
        <f>IFERROR(Tabulka1[[#This Row],[MJ]],"")</f>
        <v/>
      </c>
      <c r="I50" s="57" t="str">
        <f>IFERROR(Tabulka1[[#This Row],[El. Norma]],"")</f>
        <v/>
      </c>
      <c r="J50" s="57" t="str">
        <f>IFERROR(Tabulka1[[#This Row],[Vnější rozměry (mm)]],"")</f>
        <v/>
      </c>
      <c r="K50" s="49" t="str">
        <f>IFERROR(Tabulka1[[#This Row],[Váha (kg)]],"")</f>
        <v/>
      </c>
    </row>
    <row r="51" spans="1:11" x14ac:dyDescent="0.25">
      <c r="A51" s="53" t="str" cm="1">
        <f t="array" ref="A51">IFERROR(_xlfn.IFS(Tabulka1[[#This Row],[Typ]]="Paleta","Pallet",Tabulka1[[#This Row],[Typ]]="Bedna","Crate",Tabulka1[[#This Row],[Typ]]="",""),"")</f>
        <v/>
      </c>
      <c r="B51" s="54" t="str">
        <f>IFERROR(Tabulka1[[#This Row],[Bedna / paleta č.]],"")</f>
        <v/>
      </c>
      <c r="C51" s="55" t="str">
        <f>IFERROR(Tabulka1[[#This Row],[Krabice / Balení č.]],"")</f>
        <v/>
      </c>
      <c r="D51" s="56" t="str">
        <f>IFERROR(Tabulka1[[#This Row],[Číslo svítidla]],"")</f>
        <v/>
      </c>
      <c r="E51" s="56" t="str">
        <f>IFERROR(Tabulka1[[#This Row],[Obsah]],"")</f>
        <v/>
      </c>
      <c r="F51" s="58" t="str">
        <f>IFERROR(Tabulka1[[#This Row],[Počet]],"")</f>
        <v/>
      </c>
      <c r="G51" s="58" t="str">
        <f>IFERROR(Tabulka1[[#This Row],[Počet ND]],"")</f>
        <v/>
      </c>
      <c r="H51" s="59" t="str">
        <f>IFERROR(Tabulka1[[#This Row],[MJ]],"")</f>
        <v/>
      </c>
      <c r="I51" s="57" t="str">
        <f>IFERROR(Tabulka1[[#This Row],[El. Norma]],"")</f>
        <v/>
      </c>
      <c r="J51" s="57" t="str">
        <f>IFERROR(Tabulka1[[#This Row],[Vnější rozměry (mm)]],"")</f>
        <v/>
      </c>
      <c r="K51" s="49" t="str">
        <f>IFERROR(Tabulka1[[#This Row],[Váha (kg)]],"")</f>
        <v/>
      </c>
    </row>
    <row r="52" spans="1:11" x14ac:dyDescent="0.25">
      <c r="A52" s="53" t="str" cm="1">
        <f t="array" ref="A52">IFERROR(_xlfn.IFS(Tabulka1[[#This Row],[Typ]]="Paleta","Pallet",Tabulka1[[#This Row],[Typ]]="Bedna","Crate",Tabulka1[[#This Row],[Typ]]="",""),"")</f>
        <v/>
      </c>
      <c r="B52" s="54" t="str">
        <f>IFERROR(Tabulka1[[#This Row],[Bedna / paleta č.]],"")</f>
        <v/>
      </c>
      <c r="C52" s="55" t="str">
        <f>IFERROR(Tabulka1[[#This Row],[Krabice / Balení č.]],"")</f>
        <v/>
      </c>
      <c r="D52" s="56" t="str">
        <f>IFERROR(Tabulka1[[#This Row],[Číslo svítidla]],"")</f>
        <v/>
      </c>
      <c r="E52" s="56" t="str">
        <f>IFERROR(Tabulka1[[#This Row],[Obsah]],"")</f>
        <v/>
      </c>
      <c r="F52" s="58" t="str">
        <f>IFERROR(Tabulka1[[#This Row],[Počet]],"")</f>
        <v/>
      </c>
      <c r="G52" s="58" t="str">
        <f>IFERROR(Tabulka1[[#This Row],[Počet ND]],"")</f>
        <v/>
      </c>
      <c r="H52" s="59" t="str">
        <f>IFERROR(Tabulka1[[#This Row],[MJ]],"")</f>
        <v/>
      </c>
      <c r="I52" s="57" t="str">
        <f>IFERROR(Tabulka1[[#This Row],[El. Norma]],"")</f>
        <v/>
      </c>
      <c r="J52" s="57" t="str">
        <f>IFERROR(Tabulka1[[#This Row],[Vnější rozměry (mm)]],"")</f>
        <v/>
      </c>
      <c r="K52" s="49" t="str">
        <f>IFERROR(Tabulka1[[#This Row],[Váha (kg)]],"")</f>
        <v/>
      </c>
    </row>
    <row r="53" spans="1:11" x14ac:dyDescent="0.25">
      <c r="A53" s="53" t="str" cm="1">
        <f t="array" ref="A53">IFERROR(_xlfn.IFS(Tabulka1[[#This Row],[Typ]]="Paleta","Pallet",Tabulka1[[#This Row],[Typ]]="Bedna","Crate",Tabulka1[[#This Row],[Typ]]="",""),"")</f>
        <v/>
      </c>
      <c r="B53" s="54" t="str">
        <f>IFERROR(Tabulka1[[#This Row],[Bedna / paleta č.]],"")</f>
        <v/>
      </c>
      <c r="C53" s="55" t="str">
        <f>IFERROR(Tabulka1[[#This Row],[Krabice / Balení č.]],"")</f>
        <v/>
      </c>
      <c r="D53" s="56" t="str">
        <f>IFERROR(Tabulka1[[#This Row],[Číslo svítidla]],"")</f>
        <v/>
      </c>
      <c r="E53" s="56" t="str">
        <f>IFERROR(Tabulka1[[#This Row],[Obsah]],"")</f>
        <v/>
      </c>
      <c r="F53" s="58" t="str">
        <f>IFERROR(Tabulka1[[#This Row],[Počet]],"")</f>
        <v/>
      </c>
      <c r="G53" s="58" t="str">
        <f>IFERROR(Tabulka1[[#This Row],[Počet ND]],"")</f>
        <v/>
      </c>
      <c r="H53" s="59" t="str">
        <f>IFERROR(Tabulka1[[#This Row],[MJ]],"")</f>
        <v/>
      </c>
      <c r="I53" s="57" t="str">
        <f>IFERROR(Tabulka1[[#This Row],[El. Norma]],"")</f>
        <v/>
      </c>
      <c r="J53" s="57" t="str">
        <f>IFERROR(Tabulka1[[#This Row],[Vnější rozměry (mm)]],"")</f>
        <v/>
      </c>
      <c r="K53" s="49" t="str">
        <f>IFERROR(Tabulka1[[#This Row],[Váha (kg)]],"")</f>
        <v/>
      </c>
    </row>
    <row r="54" spans="1:11" x14ac:dyDescent="0.25">
      <c r="A54" s="53" t="str" cm="1">
        <f t="array" ref="A54">IFERROR(_xlfn.IFS(Tabulka1[[#This Row],[Typ]]="Paleta","Pallet",Tabulka1[[#This Row],[Typ]]="Bedna","Crate",Tabulka1[[#This Row],[Typ]]="",""),"")</f>
        <v/>
      </c>
      <c r="B54" s="54" t="str">
        <f>IFERROR(Tabulka1[[#This Row],[Bedna / paleta č.]],"")</f>
        <v/>
      </c>
      <c r="C54" s="55" t="str">
        <f>IFERROR(Tabulka1[[#This Row],[Krabice / Balení č.]],"")</f>
        <v/>
      </c>
      <c r="D54" s="56" t="str">
        <f>IFERROR(Tabulka1[[#This Row],[Číslo svítidla]],"")</f>
        <v/>
      </c>
      <c r="E54" s="56" t="str">
        <f>IFERROR(Tabulka1[[#This Row],[Obsah]],"")</f>
        <v/>
      </c>
      <c r="F54" s="58" t="str">
        <f>IFERROR(Tabulka1[[#This Row],[Počet]],"")</f>
        <v/>
      </c>
      <c r="G54" s="58" t="str">
        <f>IFERROR(Tabulka1[[#This Row],[Počet ND]],"")</f>
        <v/>
      </c>
      <c r="H54" s="59" t="str">
        <f>IFERROR(Tabulka1[[#This Row],[MJ]],"")</f>
        <v/>
      </c>
      <c r="I54" s="57" t="str">
        <f>IFERROR(Tabulka1[[#This Row],[El. Norma]],"")</f>
        <v/>
      </c>
      <c r="J54" s="57" t="str">
        <f>IFERROR(Tabulka1[[#This Row],[Vnější rozměry (mm)]],"")</f>
        <v/>
      </c>
      <c r="K54" s="49" t="str">
        <f>IFERROR(Tabulka1[[#This Row],[Váha (kg)]],"")</f>
        <v/>
      </c>
    </row>
    <row r="55" spans="1:11" x14ac:dyDescent="0.25">
      <c r="A55" s="53" t="str" cm="1">
        <f t="array" ref="A55">IFERROR(_xlfn.IFS(Tabulka1[[#This Row],[Typ]]="Paleta","Pallet",Tabulka1[[#This Row],[Typ]]="Bedna","Crate",Tabulka1[[#This Row],[Typ]]="",""),"")</f>
        <v/>
      </c>
      <c r="B55" s="54" t="str">
        <f>IFERROR(Tabulka1[[#This Row],[Bedna / paleta č.]],"")</f>
        <v/>
      </c>
      <c r="C55" s="55" t="str">
        <f>IFERROR(Tabulka1[[#This Row],[Krabice / Balení č.]],"")</f>
        <v/>
      </c>
      <c r="D55" s="56" t="str">
        <f>IFERROR(Tabulka1[[#This Row],[Číslo svítidla]],"")</f>
        <v/>
      </c>
      <c r="E55" s="56" t="str">
        <f>IFERROR(Tabulka1[[#This Row],[Obsah]],"")</f>
        <v/>
      </c>
      <c r="F55" s="58" t="str">
        <f>IFERROR(Tabulka1[[#This Row],[Počet]],"")</f>
        <v/>
      </c>
      <c r="G55" s="58" t="str">
        <f>IFERROR(Tabulka1[[#This Row],[Počet ND]],"")</f>
        <v/>
      </c>
      <c r="H55" s="59" t="str">
        <f>IFERROR(Tabulka1[[#This Row],[MJ]],"")</f>
        <v/>
      </c>
      <c r="I55" s="57" t="str">
        <f>IFERROR(Tabulka1[[#This Row],[El. Norma]],"")</f>
        <v/>
      </c>
      <c r="J55" s="57" t="str">
        <f>IFERROR(Tabulka1[[#This Row],[Vnější rozměry (mm)]],"")</f>
        <v/>
      </c>
      <c r="K55" s="49" t="str">
        <f>IFERROR(Tabulka1[[#This Row],[Váha (kg)]],"")</f>
        <v/>
      </c>
    </row>
    <row r="56" spans="1:11" x14ac:dyDescent="0.25">
      <c r="A56" s="53" t="str" cm="1">
        <f t="array" ref="A56">IFERROR(_xlfn.IFS(Tabulka1[[#This Row],[Typ]]="Paleta","Pallet",Tabulka1[[#This Row],[Typ]]="Bedna","Crate",Tabulka1[[#This Row],[Typ]]="",""),"")</f>
        <v/>
      </c>
      <c r="B56" s="54" t="str">
        <f>IFERROR(Tabulka1[[#This Row],[Bedna / paleta č.]],"")</f>
        <v/>
      </c>
      <c r="C56" s="55" t="str">
        <f>IFERROR(Tabulka1[[#This Row],[Krabice / Balení č.]],"")</f>
        <v/>
      </c>
      <c r="D56" s="56" t="str">
        <f>IFERROR(Tabulka1[[#This Row],[Číslo svítidla]],"")</f>
        <v/>
      </c>
      <c r="E56" s="56" t="str">
        <f>IFERROR(Tabulka1[[#This Row],[Obsah]],"")</f>
        <v/>
      </c>
      <c r="F56" s="58" t="str">
        <f>IFERROR(Tabulka1[[#This Row],[Počet]],"")</f>
        <v/>
      </c>
      <c r="G56" s="58" t="str">
        <f>IFERROR(Tabulka1[[#This Row],[Počet ND]],"")</f>
        <v/>
      </c>
      <c r="H56" s="59" t="str">
        <f>IFERROR(Tabulka1[[#This Row],[MJ]],"")</f>
        <v/>
      </c>
      <c r="I56" s="57" t="str">
        <f>IFERROR(Tabulka1[[#This Row],[El. Norma]],"")</f>
        <v/>
      </c>
      <c r="J56" s="57" t="str">
        <f>IFERROR(Tabulka1[[#This Row],[Vnější rozměry (mm)]],"")</f>
        <v/>
      </c>
      <c r="K56" s="49" t="str">
        <f>IFERROR(Tabulka1[[#This Row],[Váha (kg)]],"")</f>
        <v/>
      </c>
    </row>
    <row r="57" spans="1:11" x14ac:dyDescent="0.25">
      <c r="A57" s="53" t="str" cm="1">
        <f t="array" ref="A57">IFERROR(_xlfn.IFS(Tabulka1[[#This Row],[Typ]]="Paleta","Pallet",Tabulka1[[#This Row],[Typ]]="Bedna","Crate",Tabulka1[[#This Row],[Typ]]="",""),"")</f>
        <v/>
      </c>
      <c r="B57" s="54" t="str">
        <f>IFERROR(Tabulka1[[#This Row],[Bedna / paleta č.]],"")</f>
        <v/>
      </c>
      <c r="C57" s="55" t="str">
        <f>IFERROR(Tabulka1[[#This Row],[Krabice / Balení č.]],"")</f>
        <v/>
      </c>
      <c r="D57" s="56" t="str">
        <f>IFERROR(Tabulka1[[#This Row],[Číslo svítidla]],"")</f>
        <v/>
      </c>
      <c r="E57" s="56" t="str">
        <f>IFERROR(Tabulka1[[#This Row],[Obsah]],"")</f>
        <v/>
      </c>
      <c r="F57" s="58" t="str">
        <f>IFERROR(Tabulka1[[#This Row],[Počet]],"")</f>
        <v/>
      </c>
      <c r="G57" s="58" t="str">
        <f>IFERROR(Tabulka1[[#This Row],[Počet ND]],"")</f>
        <v/>
      </c>
      <c r="H57" s="59" t="str">
        <f>IFERROR(Tabulka1[[#This Row],[MJ]],"")</f>
        <v/>
      </c>
      <c r="I57" s="57" t="str">
        <f>IFERROR(Tabulka1[[#This Row],[El. Norma]],"")</f>
        <v/>
      </c>
      <c r="J57" s="57" t="str">
        <f>IFERROR(Tabulka1[[#This Row],[Vnější rozměry (mm)]],"")</f>
        <v/>
      </c>
      <c r="K57" s="49" t="str">
        <f>IFERROR(Tabulka1[[#This Row],[Váha (kg)]],"")</f>
        <v/>
      </c>
    </row>
    <row r="58" spans="1:11" x14ac:dyDescent="0.25">
      <c r="A58" s="53" t="str" cm="1">
        <f t="array" ref="A58">IFERROR(_xlfn.IFS(Tabulka1[[#This Row],[Typ]]="Paleta","Pallet",Tabulka1[[#This Row],[Typ]]="Bedna","Crate",Tabulka1[[#This Row],[Typ]]="",""),"")</f>
        <v/>
      </c>
      <c r="B58" s="54" t="str">
        <f>IFERROR(Tabulka1[[#This Row],[Bedna / paleta č.]],"")</f>
        <v/>
      </c>
      <c r="C58" s="55" t="str">
        <f>IFERROR(Tabulka1[[#This Row],[Krabice / Balení č.]],"")</f>
        <v/>
      </c>
      <c r="D58" s="56" t="str">
        <f>IFERROR(Tabulka1[[#This Row],[Číslo svítidla]],"")</f>
        <v/>
      </c>
      <c r="E58" s="56" t="str">
        <f>IFERROR(Tabulka1[[#This Row],[Obsah]],"")</f>
        <v/>
      </c>
      <c r="F58" s="58" t="str">
        <f>IFERROR(Tabulka1[[#This Row],[Počet]],"")</f>
        <v/>
      </c>
      <c r="G58" s="58" t="str">
        <f>IFERROR(Tabulka1[[#This Row],[Počet ND]],"")</f>
        <v/>
      </c>
      <c r="H58" s="59" t="str">
        <f>IFERROR(Tabulka1[[#This Row],[MJ]],"")</f>
        <v/>
      </c>
      <c r="I58" s="57" t="str">
        <f>IFERROR(Tabulka1[[#This Row],[El. Norma]],"")</f>
        <v/>
      </c>
      <c r="J58" s="57" t="str">
        <f>IFERROR(Tabulka1[[#This Row],[Vnější rozměry (mm)]],"")</f>
        <v/>
      </c>
      <c r="K58" s="49" t="str">
        <f>IFERROR(Tabulka1[[#This Row],[Váha (kg)]],"")</f>
        <v/>
      </c>
    </row>
    <row r="59" spans="1:11" x14ac:dyDescent="0.25">
      <c r="A59" s="53" t="str" cm="1">
        <f t="array" ref="A59">IFERROR(_xlfn.IFS(Tabulka1[[#This Row],[Typ]]="Paleta","Pallet",Tabulka1[[#This Row],[Typ]]="Bedna","Crate",Tabulka1[[#This Row],[Typ]]="",""),"")</f>
        <v/>
      </c>
      <c r="B59" s="54" t="str">
        <f>IFERROR(Tabulka1[[#This Row],[Bedna / paleta č.]],"")</f>
        <v/>
      </c>
      <c r="C59" s="55" t="str">
        <f>IFERROR(Tabulka1[[#This Row],[Krabice / Balení č.]],"")</f>
        <v/>
      </c>
      <c r="D59" s="56" t="str">
        <f>IFERROR(Tabulka1[[#This Row],[Číslo svítidla]],"")</f>
        <v/>
      </c>
      <c r="E59" s="56" t="str">
        <f>IFERROR(Tabulka1[[#This Row],[Obsah]],"")</f>
        <v/>
      </c>
      <c r="F59" s="58" t="str">
        <f>IFERROR(Tabulka1[[#This Row],[Počet]],"")</f>
        <v/>
      </c>
      <c r="G59" s="58" t="str">
        <f>IFERROR(Tabulka1[[#This Row],[Počet ND]],"")</f>
        <v/>
      </c>
      <c r="H59" s="59" t="str">
        <f>IFERROR(Tabulka1[[#This Row],[MJ]],"")</f>
        <v/>
      </c>
      <c r="I59" s="57" t="str">
        <f>IFERROR(Tabulka1[[#This Row],[El. Norma]],"")</f>
        <v/>
      </c>
      <c r="J59" s="57" t="str">
        <f>IFERROR(Tabulka1[[#This Row],[Vnější rozměry (mm)]],"")</f>
        <v/>
      </c>
      <c r="K59" s="49" t="str">
        <f>IFERROR(Tabulka1[[#This Row],[Váha (kg)]],"")</f>
        <v/>
      </c>
    </row>
    <row r="60" spans="1:11" x14ac:dyDescent="0.25">
      <c r="A60" s="53" t="str" cm="1">
        <f t="array" ref="A60">IFERROR(_xlfn.IFS(Tabulka1[[#This Row],[Typ]]="Paleta","Pallet",Tabulka1[[#This Row],[Typ]]="Bedna","Crate",Tabulka1[[#This Row],[Typ]]="",""),"")</f>
        <v/>
      </c>
      <c r="B60" s="54" t="str">
        <f>IFERROR(Tabulka1[[#This Row],[Bedna / paleta č.]],"")</f>
        <v/>
      </c>
      <c r="C60" s="55" t="str">
        <f>IFERROR(Tabulka1[[#This Row],[Krabice / Balení č.]],"")</f>
        <v/>
      </c>
      <c r="D60" s="56" t="str">
        <f>IFERROR(Tabulka1[[#This Row],[Číslo svítidla]],"")</f>
        <v/>
      </c>
      <c r="E60" s="56" t="str">
        <f>IFERROR(Tabulka1[[#This Row],[Obsah]],"")</f>
        <v/>
      </c>
      <c r="F60" s="58" t="str">
        <f>IFERROR(Tabulka1[[#This Row],[Počet]],"")</f>
        <v/>
      </c>
      <c r="G60" s="58" t="str">
        <f>IFERROR(Tabulka1[[#This Row],[Počet ND]],"")</f>
        <v/>
      </c>
      <c r="H60" s="59" t="str">
        <f>IFERROR(Tabulka1[[#This Row],[MJ]],"")</f>
        <v/>
      </c>
      <c r="I60" s="57" t="str">
        <f>IFERROR(Tabulka1[[#This Row],[El. Norma]],"")</f>
        <v/>
      </c>
      <c r="J60" s="57" t="str">
        <f>IFERROR(Tabulka1[[#This Row],[Vnější rozměry (mm)]],"")</f>
        <v/>
      </c>
      <c r="K60" s="49" t="str">
        <f>IFERROR(Tabulka1[[#This Row],[Váha (kg)]],"")</f>
        <v/>
      </c>
    </row>
    <row r="61" spans="1:11" x14ac:dyDescent="0.25">
      <c r="A61" s="53" t="str" cm="1">
        <f t="array" ref="A61">IFERROR(_xlfn.IFS(Tabulka1[[#This Row],[Typ]]="Paleta","Pallet",Tabulka1[[#This Row],[Typ]]="Bedna","Crate",Tabulka1[[#This Row],[Typ]]="",""),"")</f>
        <v/>
      </c>
      <c r="B61" s="54" t="str">
        <f>IFERROR(Tabulka1[[#This Row],[Bedna / paleta č.]],"")</f>
        <v/>
      </c>
      <c r="C61" s="55" t="str">
        <f>IFERROR(Tabulka1[[#This Row],[Krabice / Balení č.]],"")</f>
        <v/>
      </c>
      <c r="D61" s="56" t="str">
        <f>IFERROR(Tabulka1[[#This Row],[Číslo svítidla]],"")</f>
        <v/>
      </c>
      <c r="E61" s="56" t="str">
        <f>IFERROR(Tabulka1[[#This Row],[Obsah]],"")</f>
        <v/>
      </c>
      <c r="F61" s="58" t="str">
        <f>IFERROR(Tabulka1[[#This Row],[Počet]],"")</f>
        <v/>
      </c>
      <c r="G61" s="58" t="str">
        <f>IFERROR(Tabulka1[[#This Row],[Počet ND]],"")</f>
        <v/>
      </c>
      <c r="H61" s="59" t="str">
        <f>IFERROR(Tabulka1[[#This Row],[MJ]],"")</f>
        <v/>
      </c>
      <c r="I61" s="57" t="str">
        <f>IFERROR(Tabulka1[[#This Row],[El. Norma]],"")</f>
        <v/>
      </c>
      <c r="J61" s="57" t="str">
        <f>IFERROR(Tabulka1[[#This Row],[Vnější rozměry (mm)]],"")</f>
        <v/>
      </c>
      <c r="K61" s="49" t="str">
        <f>IFERROR(Tabulka1[[#This Row],[Váha (kg)]],"")</f>
        <v/>
      </c>
    </row>
    <row r="62" spans="1:11" x14ac:dyDescent="0.25">
      <c r="A62" s="53" t="str" cm="1">
        <f t="array" ref="A62">IFERROR(_xlfn.IFS(Tabulka1[[#This Row],[Typ]]="Paleta","Pallet",Tabulka1[[#This Row],[Typ]]="Bedna","Crate",Tabulka1[[#This Row],[Typ]]="",""),"")</f>
        <v/>
      </c>
      <c r="B62" s="54" t="str">
        <f>IFERROR(Tabulka1[[#This Row],[Bedna / paleta č.]],"")</f>
        <v/>
      </c>
      <c r="C62" s="55" t="str">
        <f>IFERROR(Tabulka1[[#This Row],[Krabice / Balení č.]],"")</f>
        <v/>
      </c>
      <c r="D62" s="56" t="str">
        <f>IFERROR(Tabulka1[[#This Row],[Číslo svítidla]],"")</f>
        <v/>
      </c>
      <c r="E62" s="56" t="str">
        <f>IFERROR(Tabulka1[[#This Row],[Obsah]],"")</f>
        <v/>
      </c>
      <c r="F62" s="58" t="str">
        <f>IFERROR(Tabulka1[[#This Row],[Počet]],"")</f>
        <v/>
      </c>
      <c r="G62" s="58" t="str">
        <f>IFERROR(Tabulka1[[#This Row],[Počet ND]],"")</f>
        <v/>
      </c>
      <c r="H62" s="59" t="str">
        <f>IFERROR(Tabulka1[[#This Row],[MJ]],"")</f>
        <v/>
      </c>
      <c r="I62" s="57" t="str">
        <f>IFERROR(Tabulka1[[#This Row],[El. Norma]],"")</f>
        <v/>
      </c>
      <c r="J62" s="57" t="str">
        <f>IFERROR(Tabulka1[[#This Row],[Vnější rozměry (mm)]],"")</f>
        <v/>
      </c>
      <c r="K62" s="49" t="str">
        <f>IFERROR(Tabulka1[[#This Row],[Váha (kg)]],"")</f>
        <v/>
      </c>
    </row>
    <row r="63" spans="1:11" x14ac:dyDescent="0.25">
      <c r="A63" s="53" t="str" cm="1">
        <f t="array" ref="A63">IFERROR(_xlfn.IFS(Tabulka1[[#This Row],[Typ]]="Paleta","Pallet",Tabulka1[[#This Row],[Typ]]="Bedna","Crate",Tabulka1[[#This Row],[Typ]]="",""),"")</f>
        <v/>
      </c>
      <c r="B63" s="54" t="str">
        <f>IFERROR(Tabulka1[[#This Row],[Bedna / paleta č.]],"")</f>
        <v/>
      </c>
      <c r="C63" s="55" t="str">
        <f>IFERROR(Tabulka1[[#This Row],[Krabice / Balení č.]],"")</f>
        <v/>
      </c>
      <c r="D63" s="56" t="str">
        <f>IFERROR(Tabulka1[[#This Row],[Číslo svítidla]],"")</f>
        <v/>
      </c>
      <c r="E63" s="56" t="str">
        <f>IFERROR(Tabulka1[[#This Row],[Obsah]],"")</f>
        <v/>
      </c>
      <c r="F63" s="58" t="str">
        <f>IFERROR(Tabulka1[[#This Row],[Počet]],"")</f>
        <v/>
      </c>
      <c r="G63" s="58" t="str">
        <f>IFERROR(Tabulka1[[#This Row],[Počet ND]],"")</f>
        <v/>
      </c>
      <c r="H63" s="59" t="str">
        <f>IFERROR(Tabulka1[[#This Row],[MJ]],"")</f>
        <v/>
      </c>
      <c r="I63" s="57" t="str">
        <f>IFERROR(Tabulka1[[#This Row],[El. Norma]],"")</f>
        <v/>
      </c>
      <c r="J63" s="57" t="str">
        <f>IFERROR(Tabulka1[[#This Row],[Vnější rozměry (mm)]],"")</f>
        <v/>
      </c>
      <c r="K63" s="49" t="str">
        <f>IFERROR(Tabulka1[[#This Row],[Váha (kg)]],"")</f>
        <v/>
      </c>
    </row>
    <row r="64" spans="1:11" x14ac:dyDescent="0.25">
      <c r="A64" s="53" t="str" cm="1">
        <f t="array" ref="A64">IFERROR(_xlfn.IFS(Tabulka1[[#This Row],[Typ]]="Paleta","Pallet",Tabulka1[[#This Row],[Typ]]="Bedna","Crate",Tabulka1[[#This Row],[Typ]]="",""),"")</f>
        <v/>
      </c>
      <c r="B64" s="54" t="str">
        <f>IFERROR(Tabulka1[[#This Row],[Bedna / paleta č.]],"")</f>
        <v/>
      </c>
      <c r="C64" s="55" t="str">
        <f>IFERROR(Tabulka1[[#This Row],[Krabice / Balení č.]],"")</f>
        <v/>
      </c>
      <c r="D64" s="56" t="str">
        <f>IFERROR(Tabulka1[[#This Row],[Číslo svítidla]],"")</f>
        <v/>
      </c>
      <c r="E64" s="56" t="str">
        <f>IFERROR(Tabulka1[[#This Row],[Obsah]],"")</f>
        <v/>
      </c>
      <c r="F64" s="58" t="str">
        <f>IFERROR(Tabulka1[[#This Row],[Počet]],"")</f>
        <v/>
      </c>
      <c r="G64" s="58" t="str">
        <f>IFERROR(Tabulka1[[#This Row],[Počet ND]],"")</f>
        <v/>
      </c>
      <c r="H64" s="59" t="str">
        <f>IFERROR(Tabulka1[[#This Row],[MJ]],"")</f>
        <v/>
      </c>
      <c r="I64" s="57" t="str">
        <f>IFERROR(Tabulka1[[#This Row],[El. Norma]],"")</f>
        <v/>
      </c>
      <c r="J64" s="57" t="str">
        <f>IFERROR(Tabulka1[[#This Row],[Vnější rozměry (mm)]],"")</f>
        <v/>
      </c>
      <c r="K64" s="49" t="str">
        <f>IFERROR(Tabulka1[[#This Row],[Váha (kg)]],"")</f>
        <v/>
      </c>
    </row>
    <row r="65" spans="1:11" x14ac:dyDescent="0.25">
      <c r="A65" s="53" t="str" cm="1">
        <f t="array" ref="A65">IFERROR(_xlfn.IFS(Tabulka1[[#This Row],[Typ]]="Paleta","Pallet",Tabulka1[[#This Row],[Typ]]="Bedna","Crate",Tabulka1[[#This Row],[Typ]]="",""),"")</f>
        <v/>
      </c>
      <c r="B65" s="54" t="str">
        <f>IFERROR(Tabulka1[[#This Row],[Bedna / paleta č.]],"")</f>
        <v/>
      </c>
      <c r="C65" s="55" t="str">
        <f>IFERROR(Tabulka1[[#This Row],[Krabice / Balení č.]],"")</f>
        <v/>
      </c>
      <c r="D65" s="56" t="str">
        <f>IFERROR(Tabulka1[[#This Row],[Číslo svítidla]],"")</f>
        <v/>
      </c>
      <c r="E65" s="56" t="str">
        <f>IFERROR(Tabulka1[[#This Row],[Obsah]],"")</f>
        <v/>
      </c>
      <c r="F65" s="58" t="str">
        <f>IFERROR(Tabulka1[[#This Row],[Počet]],"")</f>
        <v/>
      </c>
      <c r="G65" s="58" t="str">
        <f>IFERROR(Tabulka1[[#This Row],[Počet ND]],"")</f>
        <v/>
      </c>
      <c r="H65" s="59" t="str">
        <f>IFERROR(Tabulka1[[#This Row],[MJ]],"")</f>
        <v/>
      </c>
      <c r="I65" s="57" t="str">
        <f>IFERROR(Tabulka1[[#This Row],[El. Norma]],"")</f>
        <v/>
      </c>
      <c r="J65" s="57" t="str">
        <f>IFERROR(Tabulka1[[#This Row],[Vnější rozměry (mm)]],"")</f>
        <v/>
      </c>
      <c r="K65" s="49" t="str">
        <f>IFERROR(Tabulka1[[#This Row],[Váha (kg)]],"")</f>
        <v/>
      </c>
    </row>
    <row r="66" spans="1:11" x14ac:dyDescent="0.25">
      <c r="A66" s="53" t="str" cm="1">
        <f t="array" ref="A66">IFERROR(_xlfn.IFS(Tabulka1[[#This Row],[Typ]]="Paleta","Pallet",Tabulka1[[#This Row],[Typ]]="Bedna","Crate",Tabulka1[[#This Row],[Typ]]="",""),"")</f>
        <v/>
      </c>
      <c r="B66" s="54" t="str">
        <f>IFERROR(Tabulka1[[#This Row],[Bedna / paleta č.]],"")</f>
        <v/>
      </c>
      <c r="C66" s="55" t="str">
        <f>IFERROR(Tabulka1[[#This Row],[Krabice / Balení č.]],"")</f>
        <v/>
      </c>
      <c r="D66" s="56" t="str">
        <f>IFERROR(Tabulka1[[#This Row],[Číslo svítidla]],"")</f>
        <v/>
      </c>
      <c r="E66" s="56" t="str">
        <f>IFERROR(Tabulka1[[#This Row],[Obsah]],"")</f>
        <v/>
      </c>
      <c r="F66" s="58" t="str">
        <f>IFERROR(Tabulka1[[#This Row],[Počet]],"")</f>
        <v/>
      </c>
      <c r="G66" s="58" t="str">
        <f>IFERROR(Tabulka1[[#This Row],[Počet ND]],"")</f>
        <v/>
      </c>
      <c r="H66" s="59" t="str">
        <f>IFERROR(Tabulka1[[#This Row],[MJ]],"")</f>
        <v/>
      </c>
      <c r="I66" s="57" t="str">
        <f>IFERROR(Tabulka1[[#This Row],[El. Norma]],"")</f>
        <v/>
      </c>
      <c r="J66" s="57" t="str">
        <f>IFERROR(Tabulka1[[#This Row],[Vnější rozměry (mm)]],"")</f>
        <v/>
      </c>
      <c r="K66" s="49" t="str">
        <f>IFERROR(Tabulka1[[#This Row],[Váha (kg)]],"")</f>
        <v/>
      </c>
    </row>
    <row r="67" spans="1:11" x14ac:dyDescent="0.25">
      <c r="A67" s="53" t="str" cm="1">
        <f t="array" ref="A67">IFERROR(_xlfn.IFS(Tabulka1[[#This Row],[Typ]]="Paleta","Pallet",Tabulka1[[#This Row],[Typ]]="Bedna","Crate",Tabulka1[[#This Row],[Typ]]="",""),"")</f>
        <v/>
      </c>
      <c r="B67" s="54" t="str">
        <f>IFERROR(Tabulka1[[#This Row],[Bedna / paleta č.]],"")</f>
        <v/>
      </c>
      <c r="C67" s="55" t="str">
        <f>IFERROR(Tabulka1[[#This Row],[Krabice / Balení č.]],"")</f>
        <v/>
      </c>
      <c r="D67" s="56" t="str">
        <f>IFERROR(Tabulka1[[#This Row],[Číslo svítidla]],"")</f>
        <v/>
      </c>
      <c r="E67" s="56" t="str">
        <f>IFERROR(Tabulka1[[#This Row],[Obsah]],"")</f>
        <v/>
      </c>
      <c r="F67" s="58" t="str">
        <f>IFERROR(Tabulka1[[#This Row],[Počet]],"")</f>
        <v/>
      </c>
      <c r="G67" s="58" t="str">
        <f>IFERROR(Tabulka1[[#This Row],[Počet ND]],"")</f>
        <v/>
      </c>
      <c r="H67" s="59" t="str">
        <f>IFERROR(Tabulka1[[#This Row],[MJ]],"")</f>
        <v/>
      </c>
      <c r="I67" s="57" t="str">
        <f>IFERROR(Tabulka1[[#This Row],[El. Norma]],"")</f>
        <v/>
      </c>
      <c r="J67" s="57" t="str">
        <f>IFERROR(Tabulka1[[#This Row],[Vnější rozměry (mm)]],"")</f>
        <v/>
      </c>
      <c r="K67" s="49" t="str">
        <f>IFERROR(Tabulka1[[#This Row],[Váha (kg)]],"")</f>
        <v/>
      </c>
    </row>
    <row r="68" spans="1:11" x14ac:dyDescent="0.25">
      <c r="A68" s="53" t="str" cm="1">
        <f t="array" ref="A68">IFERROR(_xlfn.IFS(Tabulka1[[#This Row],[Typ]]="Paleta","Pallet",Tabulka1[[#This Row],[Typ]]="Bedna","Crate",Tabulka1[[#This Row],[Typ]]="",""),"")</f>
        <v/>
      </c>
      <c r="B68" s="54" t="str">
        <f>IFERROR(Tabulka1[[#This Row],[Bedna / paleta č.]],"")</f>
        <v/>
      </c>
      <c r="C68" s="55" t="str">
        <f>IFERROR(Tabulka1[[#This Row],[Krabice / Balení č.]],"")</f>
        <v/>
      </c>
      <c r="D68" s="56" t="str">
        <f>IFERROR(Tabulka1[[#This Row],[Číslo svítidla]],"")</f>
        <v/>
      </c>
      <c r="E68" s="56" t="str">
        <f>IFERROR(Tabulka1[[#This Row],[Obsah]],"")</f>
        <v/>
      </c>
      <c r="F68" s="58" t="str">
        <f>IFERROR(Tabulka1[[#This Row],[Počet]],"")</f>
        <v/>
      </c>
      <c r="G68" s="58" t="str">
        <f>IFERROR(Tabulka1[[#This Row],[Počet ND]],"")</f>
        <v/>
      </c>
      <c r="H68" s="59" t="str">
        <f>IFERROR(Tabulka1[[#This Row],[MJ]],"")</f>
        <v/>
      </c>
      <c r="I68" s="57" t="str">
        <f>IFERROR(Tabulka1[[#This Row],[El. Norma]],"")</f>
        <v/>
      </c>
      <c r="J68" s="57" t="str">
        <f>IFERROR(Tabulka1[[#This Row],[Vnější rozměry (mm)]],"")</f>
        <v/>
      </c>
      <c r="K68" s="49" t="str">
        <f>IFERROR(Tabulka1[[#This Row],[Váha (kg)]],"")</f>
        <v/>
      </c>
    </row>
    <row r="69" spans="1:11" x14ac:dyDescent="0.25">
      <c r="A69" s="53" t="str" cm="1">
        <f t="array" ref="A69">IFERROR(_xlfn.IFS(Tabulka1[[#This Row],[Typ]]="Paleta","Pallet",Tabulka1[[#This Row],[Typ]]="Bedna","Crate",Tabulka1[[#This Row],[Typ]]="",""),"")</f>
        <v/>
      </c>
      <c r="B69" s="54" t="str">
        <f>IFERROR(Tabulka1[[#This Row],[Bedna / paleta č.]],"")</f>
        <v/>
      </c>
      <c r="C69" s="55" t="str">
        <f>IFERROR(Tabulka1[[#This Row],[Krabice / Balení č.]],"")</f>
        <v/>
      </c>
      <c r="D69" s="56" t="str">
        <f>IFERROR(Tabulka1[[#This Row],[Číslo svítidla]],"")</f>
        <v/>
      </c>
      <c r="E69" s="56" t="str">
        <f>IFERROR(Tabulka1[[#This Row],[Obsah]],"")</f>
        <v/>
      </c>
      <c r="F69" s="58" t="str">
        <f>IFERROR(Tabulka1[[#This Row],[Počet]],"")</f>
        <v/>
      </c>
      <c r="G69" s="58" t="str">
        <f>IFERROR(Tabulka1[[#This Row],[Počet ND]],"")</f>
        <v/>
      </c>
      <c r="H69" s="59" t="str">
        <f>IFERROR(Tabulka1[[#This Row],[MJ]],"")</f>
        <v/>
      </c>
      <c r="I69" s="57" t="str">
        <f>IFERROR(Tabulka1[[#This Row],[El. Norma]],"")</f>
        <v/>
      </c>
      <c r="J69" s="57" t="str">
        <f>IFERROR(Tabulka1[[#This Row],[Vnější rozměry (mm)]],"")</f>
        <v/>
      </c>
      <c r="K69" s="49" t="str">
        <f>IFERROR(Tabulka1[[#This Row],[Váha (kg)]],"")</f>
        <v/>
      </c>
    </row>
    <row r="70" spans="1:11" x14ac:dyDescent="0.25">
      <c r="A70" s="53" t="str" cm="1">
        <f t="array" ref="A70">IFERROR(_xlfn.IFS(Tabulka1[[#This Row],[Typ]]="Paleta","Pallet",Tabulka1[[#This Row],[Typ]]="Bedna","Crate",Tabulka1[[#This Row],[Typ]]="",""),"")</f>
        <v/>
      </c>
      <c r="B70" s="54" t="str">
        <f>IFERROR(Tabulka1[[#This Row],[Bedna / paleta č.]],"")</f>
        <v/>
      </c>
      <c r="C70" s="55" t="str">
        <f>IFERROR(Tabulka1[[#This Row],[Krabice / Balení č.]],"")</f>
        <v/>
      </c>
      <c r="D70" s="56" t="str">
        <f>IFERROR(Tabulka1[[#This Row],[Číslo svítidla]],"")</f>
        <v/>
      </c>
      <c r="E70" s="56" t="str">
        <f>IFERROR(Tabulka1[[#This Row],[Obsah]],"")</f>
        <v/>
      </c>
      <c r="F70" s="58" t="str">
        <f>IFERROR(Tabulka1[[#This Row],[Počet]],"")</f>
        <v/>
      </c>
      <c r="G70" s="58" t="str">
        <f>IFERROR(Tabulka1[[#This Row],[Počet ND]],"")</f>
        <v/>
      </c>
      <c r="H70" s="59" t="str">
        <f>IFERROR(Tabulka1[[#This Row],[MJ]],"")</f>
        <v/>
      </c>
      <c r="I70" s="57" t="str">
        <f>IFERROR(Tabulka1[[#This Row],[El. Norma]],"")</f>
        <v/>
      </c>
      <c r="J70" s="57" t="str">
        <f>IFERROR(Tabulka1[[#This Row],[Vnější rozměry (mm)]],"")</f>
        <v/>
      </c>
      <c r="K70" s="49" t="str">
        <f>IFERROR(Tabulka1[[#This Row],[Váha (kg)]],"")</f>
        <v/>
      </c>
    </row>
    <row r="71" spans="1:11" x14ac:dyDescent="0.25">
      <c r="A71" s="53" t="str" cm="1">
        <f t="array" ref="A71">IFERROR(_xlfn.IFS(Tabulka1[[#This Row],[Typ]]="Paleta","Pallet",Tabulka1[[#This Row],[Typ]]="Bedna","Crate",Tabulka1[[#This Row],[Typ]]="",""),"")</f>
        <v/>
      </c>
      <c r="B71" s="54" t="str">
        <f>IFERROR(Tabulka1[[#This Row],[Bedna / paleta č.]],"")</f>
        <v/>
      </c>
      <c r="C71" s="55" t="str">
        <f>IFERROR(Tabulka1[[#This Row],[Krabice / Balení č.]],"")</f>
        <v/>
      </c>
      <c r="D71" s="56" t="str">
        <f>IFERROR(Tabulka1[[#This Row],[Číslo svítidla]],"")</f>
        <v/>
      </c>
      <c r="E71" s="56" t="str">
        <f>IFERROR(Tabulka1[[#This Row],[Obsah]],"")</f>
        <v/>
      </c>
      <c r="F71" s="58" t="str">
        <f>IFERROR(Tabulka1[[#This Row],[Počet]],"")</f>
        <v/>
      </c>
      <c r="G71" s="58" t="str">
        <f>IFERROR(Tabulka1[[#This Row],[Počet ND]],"")</f>
        <v/>
      </c>
      <c r="H71" s="59" t="str">
        <f>IFERROR(Tabulka1[[#This Row],[MJ]],"")</f>
        <v/>
      </c>
      <c r="I71" s="57" t="str">
        <f>IFERROR(Tabulka1[[#This Row],[El. Norma]],"")</f>
        <v/>
      </c>
      <c r="J71" s="57" t="str">
        <f>IFERROR(Tabulka1[[#This Row],[Vnější rozměry (mm)]],"")</f>
        <v/>
      </c>
      <c r="K71" s="49" t="str">
        <f>IFERROR(Tabulka1[[#This Row],[Váha (kg)]],"")</f>
        <v/>
      </c>
    </row>
    <row r="72" spans="1:11" x14ac:dyDescent="0.25">
      <c r="A72" s="53" t="str" cm="1">
        <f t="array" ref="A72">IFERROR(_xlfn.IFS(Tabulka1[[#This Row],[Typ]]="Paleta","Pallet",Tabulka1[[#This Row],[Typ]]="Bedna","Crate",Tabulka1[[#This Row],[Typ]]="",""),"")</f>
        <v/>
      </c>
      <c r="B72" s="54" t="str">
        <f>IFERROR(Tabulka1[[#This Row],[Bedna / paleta č.]],"")</f>
        <v/>
      </c>
      <c r="C72" s="55" t="str">
        <f>IFERROR(Tabulka1[[#This Row],[Krabice / Balení č.]],"")</f>
        <v/>
      </c>
      <c r="D72" s="56" t="str">
        <f>IFERROR(Tabulka1[[#This Row],[Číslo svítidla]],"")</f>
        <v/>
      </c>
      <c r="E72" s="56" t="str">
        <f>IFERROR(Tabulka1[[#This Row],[Obsah]],"")</f>
        <v/>
      </c>
      <c r="F72" s="58" t="str">
        <f>IFERROR(Tabulka1[[#This Row],[Počet]],"")</f>
        <v/>
      </c>
      <c r="G72" s="58" t="str">
        <f>IFERROR(Tabulka1[[#This Row],[Počet ND]],"")</f>
        <v/>
      </c>
      <c r="H72" s="59" t="str">
        <f>IFERROR(Tabulka1[[#This Row],[MJ]],"")</f>
        <v/>
      </c>
      <c r="I72" s="57" t="str">
        <f>IFERROR(Tabulka1[[#This Row],[El. Norma]],"")</f>
        <v/>
      </c>
      <c r="J72" s="57" t="str">
        <f>IFERROR(Tabulka1[[#This Row],[Vnější rozměry (mm)]],"")</f>
        <v/>
      </c>
      <c r="K72" s="49" t="str">
        <f>IFERROR(Tabulka1[[#This Row],[Váha (kg)]],"")</f>
        <v/>
      </c>
    </row>
    <row r="73" spans="1:11" x14ac:dyDescent="0.25">
      <c r="A73" s="53" t="str" cm="1">
        <f t="array" ref="A73">IFERROR(_xlfn.IFS(Tabulka1[[#This Row],[Typ]]="Paleta","Pallet",Tabulka1[[#This Row],[Typ]]="Bedna","Crate",Tabulka1[[#This Row],[Typ]]="",""),"")</f>
        <v/>
      </c>
      <c r="B73" s="54" t="str">
        <f>IFERROR(Tabulka1[[#This Row],[Bedna / paleta č.]],"")</f>
        <v/>
      </c>
      <c r="C73" s="55" t="str">
        <f>IFERROR(Tabulka1[[#This Row],[Krabice / Balení č.]],"")</f>
        <v/>
      </c>
      <c r="D73" s="56" t="str">
        <f>IFERROR(Tabulka1[[#This Row],[Číslo svítidla]],"")</f>
        <v/>
      </c>
      <c r="E73" s="56" t="str">
        <f>IFERROR(Tabulka1[[#This Row],[Obsah]],"")</f>
        <v/>
      </c>
      <c r="F73" s="58" t="str">
        <f>IFERROR(Tabulka1[[#This Row],[Počet]],"")</f>
        <v/>
      </c>
      <c r="G73" s="58" t="str">
        <f>IFERROR(Tabulka1[[#This Row],[Počet ND]],"")</f>
        <v/>
      </c>
      <c r="H73" s="59" t="str">
        <f>IFERROR(Tabulka1[[#This Row],[MJ]],"")</f>
        <v/>
      </c>
      <c r="I73" s="57" t="str">
        <f>IFERROR(Tabulka1[[#This Row],[El. Norma]],"")</f>
        <v/>
      </c>
      <c r="J73" s="57" t="str">
        <f>IFERROR(Tabulka1[[#This Row],[Vnější rozměry (mm)]],"")</f>
        <v/>
      </c>
      <c r="K73" s="49" t="str">
        <f>IFERROR(Tabulka1[[#This Row],[Váha (kg)]],"")</f>
        <v/>
      </c>
    </row>
    <row r="74" spans="1:11" x14ac:dyDescent="0.25">
      <c r="A74" s="53" t="str" cm="1">
        <f t="array" ref="A74">IFERROR(_xlfn.IFS(Tabulka1[[#This Row],[Typ]]="Paleta","Pallet",Tabulka1[[#This Row],[Typ]]="Bedna","Crate",Tabulka1[[#This Row],[Typ]]="",""),"")</f>
        <v/>
      </c>
      <c r="B74" s="54" t="str">
        <f>IFERROR(Tabulka1[[#This Row],[Bedna / paleta č.]],"")</f>
        <v/>
      </c>
      <c r="C74" s="55" t="str">
        <f>IFERROR(Tabulka1[[#This Row],[Krabice / Balení č.]],"")</f>
        <v/>
      </c>
      <c r="D74" s="56" t="str">
        <f>IFERROR(Tabulka1[[#This Row],[Číslo svítidla]],"")</f>
        <v/>
      </c>
      <c r="E74" s="56" t="str">
        <f>IFERROR(Tabulka1[[#This Row],[Obsah]],"")</f>
        <v/>
      </c>
      <c r="F74" s="58" t="str">
        <f>IFERROR(Tabulka1[[#This Row],[Počet]],"")</f>
        <v/>
      </c>
      <c r="G74" s="58" t="str">
        <f>IFERROR(Tabulka1[[#This Row],[Počet ND]],"")</f>
        <v/>
      </c>
      <c r="H74" s="59" t="str">
        <f>IFERROR(Tabulka1[[#This Row],[MJ]],"")</f>
        <v/>
      </c>
      <c r="I74" s="57" t="str">
        <f>IFERROR(Tabulka1[[#This Row],[El. Norma]],"")</f>
        <v/>
      </c>
      <c r="J74" s="57" t="str">
        <f>IFERROR(Tabulka1[[#This Row],[Vnější rozměry (mm)]],"")</f>
        <v/>
      </c>
      <c r="K74" s="49" t="str">
        <f>IFERROR(Tabulka1[[#This Row],[Váha (kg)]],"")</f>
        <v/>
      </c>
    </row>
    <row r="75" spans="1:11" x14ac:dyDescent="0.25">
      <c r="A75" s="53" t="str" cm="1">
        <f t="array" ref="A75">IFERROR(_xlfn.IFS(Tabulka1[[#This Row],[Typ]]="Paleta","Pallet",Tabulka1[[#This Row],[Typ]]="Bedna","Crate",Tabulka1[[#This Row],[Typ]]="",""),"")</f>
        <v/>
      </c>
      <c r="B75" s="54" t="str">
        <f>IFERROR(Tabulka1[[#This Row],[Bedna / paleta č.]],"")</f>
        <v/>
      </c>
      <c r="C75" s="55" t="str">
        <f>IFERROR(Tabulka1[[#This Row],[Krabice / Balení č.]],"")</f>
        <v/>
      </c>
      <c r="D75" s="56" t="str">
        <f>IFERROR(Tabulka1[[#This Row],[Číslo svítidla]],"")</f>
        <v/>
      </c>
      <c r="E75" s="56" t="str">
        <f>IFERROR(Tabulka1[[#This Row],[Obsah]],"")</f>
        <v/>
      </c>
      <c r="F75" s="58" t="str">
        <f>IFERROR(Tabulka1[[#This Row],[Počet]],"")</f>
        <v/>
      </c>
      <c r="G75" s="58" t="str">
        <f>IFERROR(Tabulka1[[#This Row],[Počet ND]],"")</f>
        <v/>
      </c>
      <c r="H75" s="59" t="str">
        <f>IFERROR(Tabulka1[[#This Row],[MJ]],"")</f>
        <v/>
      </c>
      <c r="I75" s="57" t="str">
        <f>IFERROR(Tabulka1[[#This Row],[El. Norma]],"")</f>
        <v/>
      </c>
      <c r="J75" s="57" t="str">
        <f>IFERROR(Tabulka1[[#This Row],[Vnější rozměry (mm)]],"")</f>
        <v/>
      </c>
      <c r="K75" s="49" t="str">
        <f>IFERROR(Tabulka1[[#This Row],[Váha (kg)]],"")</f>
        <v/>
      </c>
    </row>
    <row r="76" spans="1:11" x14ac:dyDescent="0.25">
      <c r="A76" s="53" t="str" cm="1">
        <f t="array" ref="A76">IFERROR(_xlfn.IFS(Tabulka1[[#This Row],[Typ]]="Paleta","Pallet",Tabulka1[[#This Row],[Typ]]="Bedna","Crate",Tabulka1[[#This Row],[Typ]]="",""),"")</f>
        <v/>
      </c>
      <c r="B76" s="54" t="str">
        <f>IFERROR(Tabulka1[[#This Row],[Bedna / paleta č.]],"")</f>
        <v/>
      </c>
      <c r="C76" s="55" t="str">
        <f>IFERROR(Tabulka1[[#This Row],[Krabice / Balení č.]],"")</f>
        <v/>
      </c>
      <c r="D76" s="56" t="str">
        <f>IFERROR(Tabulka1[[#This Row],[Číslo svítidla]],"")</f>
        <v/>
      </c>
      <c r="E76" s="56" t="str">
        <f>IFERROR(Tabulka1[[#This Row],[Obsah]],"")</f>
        <v/>
      </c>
      <c r="F76" s="58" t="str">
        <f>IFERROR(Tabulka1[[#This Row],[Počet]],"")</f>
        <v/>
      </c>
      <c r="G76" s="58" t="str">
        <f>IFERROR(Tabulka1[[#This Row],[Počet ND]],"")</f>
        <v/>
      </c>
      <c r="H76" s="59" t="str">
        <f>IFERROR(Tabulka1[[#This Row],[MJ]],"")</f>
        <v/>
      </c>
      <c r="I76" s="57" t="str">
        <f>IFERROR(Tabulka1[[#This Row],[El. Norma]],"")</f>
        <v/>
      </c>
      <c r="J76" s="57" t="str">
        <f>IFERROR(Tabulka1[[#This Row],[Vnější rozměry (mm)]],"")</f>
        <v/>
      </c>
      <c r="K76" s="49" t="str">
        <f>IFERROR(Tabulka1[[#This Row],[Váha (kg)]],"")</f>
        <v/>
      </c>
    </row>
    <row r="77" spans="1:11" x14ac:dyDescent="0.25">
      <c r="A77" s="53" t="str" cm="1">
        <f t="array" ref="A77">IFERROR(_xlfn.IFS(Tabulka1[[#This Row],[Typ]]="Paleta","Pallet",Tabulka1[[#This Row],[Typ]]="Bedna","Crate",Tabulka1[[#This Row],[Typ]]="",""),"")</f>
        <v/>
      </c>
      <c r="B77" s="54" t="str">
        <f>IFERROR(Tabulka1[[#This Row],[Bedna / paleta č.]],"")</f>
        <v/>
      </c>
      <c r="C77" s="55" t="str">
        <f>IFERROR(Tabulka1[[#This Row],[Krabice / Balení č.]],"")</f>
        <v/>
      </c>
      <c r="D77" s="56" t="str">
        <f>IFERROR(Tabulka1[[#This Row],[Číslo svítidla]],"")</f>
        <v/>
      </c>
      <c r="E77" s="56" t="str">
        <f>IFERROR(Tabulka1[[#This Row],[Obsah]],"")</f>
        <v/>
      </c>
      <c r="F77" s="58" t="str">
        <f>IFERROR(Tabulka1[[#This Row],[Počet]],"")</f>
        <v/>
      </c>
      <c r="G77" s="58" t="str">
        <f>IFERROR(Tabulka1[[#This Row],[Počet ND]],"")</f>
        <v/>
      </c>
      <c r="H77" s="59" t="str">
        <f>IFERROR(Tabulka1[[#This Row],[MJ]],"")</f>
        <v/>
      </c>
      <c r="I77" s="57" t="str">
        <f>IFERROR(Tabulka1[[#This Row],[El. Norma]],"")</f>
        <v/>
      </c>
      <c r="J77" s="57" t="str">
        <f>IFERROR(Tabulka1[[#This Row],[Vnější rozměry (mm)]],"")</f>
        <v/>
      </c>
      <c r="K77" s="49" t="str">
        <f>IFERROR(Tabulka1[[#This Row],[Váha (kg)]],"")</f>
        <v/>
      </c>
    </row>
    <row r="78" spans="1:11" x14ac:dyDescent="0.25">
      <c r="A78" s="53" t="str" cm="1">
        <f t="array" ref="A78">IFERROR(_xlfn.IFS(Tabulka1[[#This Row],[Typ]]="Paleta","Pallet",Tabulka1[[#This Row],[Typ]]="Bedna","Crate",Tabulka1[[#This Row],[Typ]]="",""),"")</f>
        <v/>
      </c>
      <c r="B78" s="54" t="str">
        <f>IFERROR(Tabulka1[[#This Row],[Bedna / paleta č.]],"")</f>
        <v/>
      </c>
      <c r="C78" s="55" t="str">
        <f>IFERROR(Tabulka1[[#This Row],[Krabice / Balení č.]],"")</f>
        <v/>
      </c>
      <c r="D78" s="56" t="str">
        <f>IFERROR(Tabulka1[[#This Row],[Číslo svítidla]],"")</f>
        <v/>
      </c>
      <c r="E78" s="56" t="str">
        <f>IFERROR(Tabulka1[[#This Row],[Obsah]],"")</f>
        <v/>
      </c>
      <c r="F78" s="58" t="str">
        <f>IFERROR(Tabulka1[[#This Row],[Počet]],"")</f>
        <v/>
      </c>
      <c r="G78" s="58" t="str">
        <f>IFERROR(Tabulka1[[#This Row],[Počet ND]],"")</f>
        <v/>
      </c>
      <c r="H78" s="59" t="str">
        <f>IFERROR(Tabulka1[[#This Row],[MJ]],"")</f>
        <v/>
      </c>
      <c r="I78" s="57" t="str">
        <f>IFERROR(Tabulka1[[#This Row],[El. Norma]],"")</f>
        <v/>
      </c>
      <c r="J78" s="57" t="str">
        <f>IFERROR(Tabulka1[[#This Row],[Vnější rozměry (mm)]],"")</f>
        <v/>
      </c>
      <c r="K78" s="49" t="str">
        <f>IFERROR(Tabulka1[[#This Row],[Váha (kg)]],"")</f>
        <v/>
      </c>
    </row>
    <row r="79" spans="1:11" x14ac:dyDescent="0.25">
      <c r="A79" s="53" t="str" cm="1">
        <f t="array" ref="A79">IFERROR(_xlfn.IFS(Tabulka1[[#This Row],[Typ]]="Paleta","Pallet",Tabulka1[[#This Row],[Typ]]="Bedna","Crate",Tabulka1[[#This Row],[Typ]]="",""),"")</f>
        <v/>
      </c>
      <c r="B79" s="54" t="str">
        <f>IFERROR(Tabulka1[[#This Row],[Bedna / paleta č.]],"")</f>
        <v/>
      </c>
      <c r="C79" s="55" t="str">
        <f>IFERROR(Tabulka1[[#This Row],[Krabice / Balení č.]],"")</f>
        <v/>
      </c>
      <c r="D79" s="56" t="str">
        <f>IFERROR(Tabulka1[[#This Row],[Číslo svítidla]],"")</f>
        <v/>
      </c>
      <c r="E79" s="56" t="str">
        <f>IFERROR(Tabulka1[[#This Row],[Obsah]],"")</f>
        <v/>
      </c>
      <c r="F79" s="58" t="str">
        <f>IFERROR(Tabulka1[[#This Row],[Počet]],"")</f>
        <v/>
      </c>
      <c r="G79" s="58" t="str">
        <f>IFERROR(Tabulka1[[#This Row],[Počet ND]],"")</f>
        <v/>
      </c>
      <c r="H79" s="59" t="str">
        <f>IFERROR(Tabulka1[[#This Row],[MJ]],"")</f>
        <v/>
      </c>
      <c r="I79" s="57" t="str">
        <f>IFERROR(Tabulka1[[#This Row],[El. Norma]],"")</f>
        <v/>
      </c>
      <c r="J79" s="57" t="str">
        <f>IFERROR(Tabulka1[[#This Row],[Vnější rozměry (mm)]],"")</f>
        <v/>
      </c>
      <c r="K79" s="49" t="str">
        <f>IFERROR(Tabulka1[[#This Row],[Váha (kg)]],"")</f>
        <v/>
      </c>
    </row>
    <row r="80" spans="1:11" x14ac:dyDescent="0.25">
      <c r="A80" s="53" t="str" cm="1">
        <f t="array" ref="A80">IFERROR(_xlfn.IFS(Tabulka1[[#This Row],[Typ]]="Paleta","Pallet",Tabulka1[[#This Row],[Typ]]="Bedna","Crate",Tabulka1[[#This Row],[Typ]]="",""),"")</f>
        <v/>
      </c>
      <c r="B80" s="54" t="str">
        <f>IFERROR(Tabulka1[[#This Row],[Bedna / paleta č.]],"")</f>
        <v/>
      </c>
      <c r="C80" s="55" t="str">
        <f>IFERROR(Tabulka1[[#This Row],[Krabice / Balení č.]],"")</f>
        <v/>
      </c>
      <c r="D80" s="56" t="str">
        <f>IFERROR(Tabulka1[[#This Row],[Číslo svítidla]],"")</f>
        <v/>
      </c>
      <c r="E80" s="56" t="str">
        <f>IFERROR(Tabulka1[[#This Row],[Obsah]],"")</f>
        <v/>
      </c>
      <c r="F80" s="58" t="str">
        <f>IFERROR(Tabulka1[[#This Row],[Počet]],"")</f>
        <v/>
      </c>
      <c r="G80" s="58" t="str">
        <f>IFERROR(Tabulka1[[#This Row],[Počet ND]],"")</f>
        <v/>
      </c>
      <c r="H80" s="59" t="str">
        <f>IFERROR(Tabulka1[[#This Row],[MJ]],"")</f>
        <v/>
      </c>
      <c r="I80" s="57" t="str">
        <f>IFERROR(Tabulka1[[#This Row],[El. Norma]],"")</f>
        <v/>
      </c>
      <c r="J80" s="57" t="str">
        <f>IFERROR(Tabulka1[[#This Row],[Vnější rozměry (mm)]],"")</f>
        <v/>
      </c>
      <c r="K80" s="49" t="str">
        <f>IFERROR(Tabulka1[[#This Row],[Váha (kg)]],"")</f>
        <v/>
      </c>
    </row>
    <row r="81" spans="1:11" x14ac:dyDescent="0.25">
      <c r="A81" s="53" t="str" cm="1">
        <f t="array" ref="A81">IFERROR(_xlfn.IFS(Tabulka1[[#This Row],[Typ]]="Paleta","Pallet",Tabulka1[[#This Row],[Typ]]="Bedna","Crate",Tabulka1[[#This Row],[Typ]]="",""),"")</f>
        <v/>
      </c>
      <c r="B81" s="54" t="str">
        <f>IFERROR(Tabulka1[[#This Row],[Bedna / paleta č.]],"")</f>
        <v/>
      </c>
      <c r="C81" s="55" t="str">
        <f>IFERROR(Tabulka1[[#This Row],[Krabice / Balení č.]],"")</f>
        <v/>
      </c>
      <c r="D81" s="56" t="str">
        <f>IFERROR(Tabulka1[[#This Row],[Číslo svítidla]],"")</f>
        <v/>
      </c>
      <c r="E81" s="56" t="str">
        <f>IFERROR(Tabulka1[[#This Row],[Obsah]],"")</f>
        <v/>
      </c>
      <c r="F81" s="58" t="str">
        <f>IFERROR(Tabulka1[[#This Row],[Počet]],"")</f>
        <v/>
      </c>
      <c r="G81" s="58" t="str">
        <f>IFERROR(Tabulka1[[#This Row],[Počet ND]],"")</f>
        <v/>
      </c>
      <c r="H81" s="59" t="str">
        <f>IFERROR(Tabulka1[[#This Row],[MJ]],"")</f>
        <v/>
      </c>
      <c r="I81" s="57" t="str">
        <f>IFERROR(Tabulka1[[#This Row],[El. Norma]],"")</f>
        <v/>
      </c>
      <c r="J81" s="57" t="str">
        <f>IFERROR(Tabulka1[[#This Row],[Vnější rozměry (mm)]],"")</f>
        <v/>
      </c>
      <c r="K81" s="49" t="str">
        <f>IFERROR(Tabulka1[[#This Row],[Váha (kg)]],"")</f>
        <v/>
      </c>
    </row>
    <row r="82" spans="1:11" x14ac:dyDescent="0.25">
      <c r="A82" s="53" t="str" cm="1">
        <f t="array" ref="A82">IFERROR(_xlfn.IFS(Tabulka1[[#This Row],[Typ]]="Paleta","Pallet",Tabulka1[[#This Row],[Typ]]="Bedna","Crate",Tabulka1[[#This Row],[Typ]]="",""),"")</f>
        <v/>
      </c>
      <c r="B82" s="54" t="str">
        <f>IFERROR(Tabulka1[[#This Row],[Bedna / paleta č.]],"")</f>
        <v/>
      </c>
      <c r="C82" s="55" t="str">
        <f>IFERROR(Tabulka1[[#This Row],[Krabice / Balení č.]],"")</f>
        <v/>
      </c>
      <c r="D82" s="56" t="str">
        <f>IFERROR(Tabulka1[[#This Row],[Číslo svítidla]],"")</f>
        <v/>
      </c>
      <c r="E82" s="56" t="str">
        <f>IFERROR(Tabulka1[[#This Row],[Obsah]],"")</f>
        <v/>
      </c>
      <c r="F82" s="58" t="str">
        <f>IFERROR(Tabulka1[[#This Row],[Počet]],"")</f>
        <v/>
      </c>
      <c r="G82" s="58" t="str">
        <f>IFERROR(Tabulka1[[#This Row],[Počet ND]],"")</f>
        <v/>
      </c>
      <c r="H82" s="59" t="str">
        <f>IFERROR(Tabulka1[[#This Row],[MJ]],"")</f>
        <v/>
      </c>
      <c r="I82" s="57" t="str">
        <f>IFERROR(Tabulka1[[#This Row],[El. Norma]],"")</f>
        <v/>
      </c>
      <c r="J82" s="57" t="str">
        <f>IFERROR(Tabulka1[[#This Row],[Vnější rozměry (mm)]],"")</f>
        <v/>
      </c>
      <c r="K82" s="49" t="str">
        <f>IFERROR(Tabulka1[[#This Row],[Váha (kg)]],"")</f>
        <v/>
      </c>
    </row>
    <row r="83" spans="1:11" x14ac:dyDescent="0.25">
      <c r="A83" s="53" t="str" cm="1">
        <f t="array" ref="A83">IFERROR(_xlfn.IFS(Tabulka1[[#This Row],[Typ]]="Paleta","Pallet",Tabulka1[[#This Row],[Typ]]="Bedna","Crate",Tabulka1[[#This Row],[Typ]]="",""),"")</f>
        <v/>
      </c>
      <c r="B83" s="54" t="str">
        <f>IFERROR(Tabulka1[[#This Row],[Bedna / paleta č.]],"")</f>
        <v/>
      </c>
      <c r="C83" s="55" t="str">
        <f>IFERROR(Tabulka1[[#This Row],[Krabice / Balení č.]],"")</f>
        <v/>
      </c>
      <c r="D83" s="56" t="str">
        <f>IFERROR(Tabulka1[[#This Row],[Číslo svítidla]],"")</f>
        <v/>
      </c>
      <c r="E83" s="56" t="str">
        <f>IFERROR(Tabulka1[[#This Row],[Obsah]],"")</f>
        <v/>
      </c>
      <c r="F83" s="58" t="str">
        <f>IFERROR(Tabulka1[[#This Row],[Počet]],"")</f>
        <v/>
      </c>
      <c r="G83" s="58" t="str">
        <f>IFERROR(Tabulka1[[#This Row],[Počet ND]],"")</f>
        <v/>
      </c>
      <c r="H83" s="59" t="str">
        <f>IFERROR(Tabulka1[[#This Row],[MJ]],"")</f>
        <v/>
      </c>
      <c r="I83" s="57" t="str">
        <f>IFERROR(Tabulka1[[#This Row],[El. Norma]],"")</f>
        <v/>
      </c>
      <c r="J83" s="57" t="str">
        <f>IFERROR(Tabulka1[[#This Row],[Vnější rozměry (mm)]],"")</f>
        <v/>
      </c>
      <c r="K83" s="49" t="str">
        <f>IFERROR(Tabulka1[[#This Row],[Váha (kg)]],"")</f>
        <v/>
      </c>
    </row>
    <row r="84" spans="1:11" x14ac:dyDescent="0.25">
      <c r="A84" s="53" t="str" cm="1">
        <f t="array" ref="A84">IFERROR(_xlfn.IFS(Tabulka1[[#This Row],[Typ]]="Paleta","Pallet",Tabulka1[[#This Row],[Typ]]="Bedna","Crate",Tabulka1[[#This Row],[Typ]]="",""),"")</f>
        <v/>
      </c>
      <c r="B84" s="54" t="str">
        <f>IFERROR(Tabulka1[[#This Row],[Bedna / paleta č.]],"")</f>
        <v/>
      </c>
      <c r="C84" s="55" t="str">
        <f>IFERROR(Tabulka1[[#This Row],[Krabice / Balení č.]],"")</f>
        <v/>
      </c>
      <c r="D84" s="56" t="str">
        <f>IFERROR(Tabulka1[[#This Row],[Číslo svítidla]],"")</f>
        <v/>
      </c>
      <c r="E84" s="56" t="str">
        <f>IFERROR(Tabulka1[[#This Row],[Obsah]],"")</f>
        <v/>
      </c>
      <c r="F84" s="58" t="str">
        <f>IFERROR(Tabulka1[[#This Row],[Počet]],"")</f>
        <v/>
      </c>
      <c r="G84" s="58" t="str">
        <f>IFERROR(Tabulka1[[#This Row],[Počet ND]],"")</f>
        <v/>
      </c>
      <c r="H84" s="59" t="str">
        <f>IFERROR(Tabulka1[[#This Row],[MJ]],"")</f>
        <v/>
      </c>
      <c r="I84" s="57" t="str">
        <f>IFERROR(Tabulka1[[#This Row],[El. Norma]],"")</f>
        <v/>
      </c>
      <c r="J84" s="57" t="str">
        <f>IFERROR(Tabulka1[[#This Row],[Vnější rozměry (mm)]],"")</f>
        <v/>
      </c>
      <c r="K84" s="49" t="str">
        <f>IFERROR(Tabulka1[[#This Row],[Váha (kg)]],"")</f>
        <v/>
      </c>
    </row>
    <row r="85" spans="1:11" x14ac:dyDescent="0.25">
      <c r="A85" s="53" t="str" cm="1">
        <f t="array" ref="A85">IFERROR(_xlfn.IFS(Tabulka1[[#This Row],[Typ]]="Paleta","Pallet",Tabulka1[[#This Row],[Typ]]="Bedna","Crate",Tabulka1[[#This Row],[Typ]]="",""),"")</f>
        <v/>
      </c>
      <c r="B85" s="54" t="str">
        <f>IFERROR(Tabulka1[[#This Row],[Bedna / paleta č.]],"")</f>
        <v/>
      </c>
      <c r="C85" s="55" t="str">
        <f>IFERROR(Tabulka1[[#This Row],[Krabice / Balení č.]],"")</f>
        <v/>
      </c>
      <c r="D85" s="56" t="str">
        <f>IFERROR(Tabulka1[[#This Row],[Číslo svítidla]],"")</f>
        <v/>
      </c>
      <c r="E85" s="56" t="str">
        <f>IFERROR(Tabulka1[[#This Row],[Obsah]],"")</f>
        <v/>
      </c>
      <c r="F85" s="58" t="str">
        <f>IFERROR(Tabulka1[[#This Row],[Počet]],"")</f>
        <v/>
      </c>
      <c r="G85" s="58" t="str">
        <f>IFERROR(Tabulka1[[#This Row],[Počet ND]],"")</f>
        <v/>
      </c>
      <c r="H85" s="59" t="str">
        <f>IFERROR(Tabulka1[[#This Row],[MJ]],"")</f>
        <v/>
      </c>
      <c r="I85" s="57" t="str">
        <f>IFERROR(Tabulka1[[#This Row],[El. Norma]],"")</f>
        <v/>
      </c>
      <c r="J85" s="57" t="str">
        <f>IFERROR(Tabulka1[[#This Row],[Vnější rozměry (mm)]],"")</f>
        <v/>
      </c>
      <c r="K85" s="49" t="str">
        <f>IFERROR(Tabulka1[[#This Row],[Váha (kg)]],"")</f>
        <v/>
      </c>
    </row>
    <row r="86" spans="1:11" x14ac:dyDescent="0.25">
      <c r="A86" s="53" t="str" cm="1">
        <f t="array" ref="A86">IFERROR(_xlfn.IFS(Tabulka1[[#This Row],[Typ]]="Paleta","Pallet",Tabulka1[[#This Row],[Typ]]="Bedna","Crate",Tabulka1[[#This Row],[Typ]]="",""),"")</f>
        <v/>
      </c>
      <c r="B86" s="54" t="str">
        <f>IFERROR(Tabulka1[[#This Row],[Bedna / paleta č.]],"")</f>
        <v/>
      </c>
      <c r="C86" s="55" t="str">
        <f>IFERROR(Tabulka1[[#This Row],[Krabice / Balení č.]],"")</f>
        <v/>
      </c>
      <c r="D86" s="56" t="str">
        <f>IFERROR(Tabulka1[[#This Row],[Číslo svítidla]],"")</f>
        <v/>
      </c>
      <c r="E86" s="56" t="str">
        <f>IFERROR(Tabulka1[[#This Row],[Obsah]],"")</f>
        <v/>
      </c>
      <c r="F86" s="58" t="str">
        <f>IFERROR(Tabulka1[[#This Row],[Počet]],"")</f>
        <v/>
      </c>
      <c r="G86" s="58" t="str">
        <f>IFERROR(Tabulka1[[#This Row],[Počet ND]],"")</f>
        <v/>
      </c>
      <c r="H86" s="59" t="str">
        <f>IFERROR(Tabulka1[[#This Row],[MJ]],"")</f>
        <v/>
      </c>
      <c r="I86" s="57" t="str">
        <f>IFERROR(Tabulka1[[#This Row],[El. Norma]],"")</f>
        <v/>
      </c>
      <c r="J86" s="57" t="str">
        <f>IFERROR(Tabulka1[[#This Row],[Vnější rozměry (mm)]],"")</f>
        <v/>
      </c>
      <c r="K86" s="49" t="str">
        <f>IFERROR(Tabulka1[[#This Row],[Váha (kg)]],"")</f>
        <v/>
      </c>
    </row>
    <row r="87" spans="1:11" x14ac:dyDescent="0.25">
      <c r="A87" s="53" t="str" cm="1">
        <f t="array" ref="A87">IFERROR(_xlfn.IFS(Tabulka1[[#This Row],[Typ]]="Paleta","Pallet",Tabulka1[[#This Row],[Typ]]="Bedna","Crate",Tabulka1[[#This Row],[Typ]]="",""),"")</f>
        <v/>
      </c>
      <c r="B87" s="54" t="str">
        <f>IFERROR(Tabulka1[[#This Row],[Bedna / paleta č.]],"")</f>
        <v/>
      </c>
      <c r="C87" s="55" t="str">
        <f>IFERROR(Tabulka1[[#This Row],[Krabice / Balení č.]],"")</f>
        <v/>
      </c>
      <c r="D87" s="56" t="str">
        <f>IFERROR(Tabulka1[[#This Row],[Číslo svítidla]],"")</f>
        <v/>
      </c>
      <c r="E87" s="56" t="str">
        <f>IFERROR(Tabulka1[[#This Row],[Obsah]],"")</f>
        <v/>
      </c>
      <c r="F87" s="58" t="str">
        <f>IFERROR(Tabulka1[[#This Row],[Počet]],"")</f>
        <v/>
      </c>
      <c r="G87" s="58" t="str">
        <f>IFERROR(Tabulka1[[#This Row],[Počet ND]],"")</f>
        <v/>
      </c>
      <c r="H87" s="59" t="str">
        <f>IFERROR(Tabulka1[[#This Row],[MJ]],"")</f>
        <v/>
      </c>
      <c r="I87" s="57" t="str">
        <f>IFERROR(Tabulka1[[#This Row],[El. Norma]],"")</f>
        <v/>
      </c>
      <c r="J87" s="57" t="str">
        <f>IFERROR(Tabulka1[[#This Row],[Vnější rozměry (mm)]],"")</f>
        <v/>
      </c>
      <c r="K87" s="49" t="str">
        <f>IFERROR(Tabulka1[[#This Row],[Váha (kg)]],"")</f>
        <v/>
      </c>
    </row>
    <row r="88" spans="1:11" x14ac:dyDescent="0.25">
      <c r="A88" s="53" t="str" cm="1">
        <f t="array" ref="A88">IFERROR(_xlfn.IFS(Tabulka1[[#This Row],[Typ]]="Paleta","Pallet",Tabulka1[[#This Row],[Typ]]="Bedna","Crate",Tabulka1[[#This Row],[Typ]]="",""),"")</f>
        <v/>
      </c>
      <c r="B88" s="54" t="str">
        <f>IFERROR(Tabulka1[[#This Row],[Bedna / paleta č.]],"")</f>
        <v/>
      </c>
      <c r="C88" s="55" t="str">
        <f>IFERROR(Tabulka1[[#This Row],[Krabice / Balení č.]],"")</f>
        <v/>
      </c>
      <c r="D88" s="56" t="str">
        <f>IFERROR(Tabulka1[[#This Row],[Číslo svítidla]],"")</f>
        <v/>
      </c>
      <c r="E88" s="56" t="str">
        <f>IFERROR(Tabulka1[[#This Row],[Obsah]],"")</f>
        <v/>
      </c>
      <c r="F88" s="58" t="str">
        <f>IFERROR(Tabulka1[[#This Row],[Počet]],"")</f>
        <v/>
      </c>
      <c r="G88" s="58" t="str">
        <f>IFERROR(Tabulka1[[#This Row],[Počet ND]],"")</f>
        <v/>
      </c>
      <c r="H88" s="59" t="str">
        <f>IFERROR(Tabulka1[[#This Row],[MJ]],"")</f>
        <v/>
      </c>
      <c r="I88" s="57" t="str">
        <f>IFERROR(Tabulka1[[#This Row],[El. Norma]],"")</f>
        <v/>
      </c>
      <c r="J88" s="57" t="str">
        <f>IFERROR(Tabulka1[[#This Row],[Vnější rozměry (mm)]],"")</f>
        <v/>
      </c>
      <c r="K88" s="49" t="str">
        <f>IFERROR(Tabulka1[[#This Row],[Váha (kg)]],"")</f>
        <v/>
      </c>
    </row>
    <row r="89" spans="1:11" x14ac:dyDescent="0.25">
      <c r="A89" s="53" t="str" cm="1">
        <f t="array" ref="A89">IFERROR(_xlfn.IFS(Tabulka1[[#This Row],[Typ]]="Paleta","Pallet",Tabulka1[[#This Row],[Typ]]="Bedna","Crate",Tabulka1[[#This Row],[Typ]]="",""),"")</f>
        <v/>
      </c>
      <c r="B89" s="54" t="str">
        <f>IFERROR(Tabulka1[[#This Row],[Bedna / paleta č.]],"")</f>
        <v/>
      </c>
      <c r="C89" s="55" t="str">
        <f>IFERROR(Tabulka1[[#This Row],[Krabice / Balení č.]],"")</f>
        <v/>
      </c>
      <c r="D89" s="56" t="str">
        <f>IFERROR(Tabulka1[[#This Row],[Číslo svítidla]],"")</f>
        <v/>
      </c>
      <c r="E89" s="56" t="str">
        <f>IFERROR(Tabulka1[[#This Row],[Obsah]],"")</f>
        <v/>
      </c>
      <c r="F89" s="58" t="str">
        <f>IFERROR(Tabulka1[[#This Row],[Počet]],"")</f>
        <v/>
      </c>
      <c r="G89" s="58" t="str">
        <f>IFERROR(Tabulka1[[#This Row],[Počet ND]],"")</f>
        <v/>
      </c>
      <c r="H89" s="59" t="str">
        <f>IFERROR(Tabulka1[[#This Row],[MJ]],"")</f>
        <v/>
      </c>
      <c r="I89" s="57" t="str">
        <f>IFERROR(Tabulka1[[#This Row],[El. Norma]],"")</f>
        <v/>
      </c>
      <c r="J89" s="57" t="str">
        <f>IFERROR(Tabulka1[[#This Row],[Vnější rozměry (mm)]],"")</f>
        <v/>
      </c>
      <c r="K89" s="49" t="str">
        <f>IFERROR(Tabulka1[[#This Row],[Váha (kg)]],"")</f>
        <v/>
      </c>
    </row>
    <row r="90" spans="1:11" x14ac:dyDescent="0.25">
      <c r="A90" s="53" t="str" cm="1">
        <f t="array" ref="A90">IFERROR(_xlfn.IFS(Tabulka1[[#This Row],[Typ]]="Paleta","Pallet",Tabulka1[[#This Row],[Typ]]="Bedna","Crate",Tabulka1[[#This Row],[Typ]]="",""),"")</f>
        <v/>
      </c>
      <c r="B90" s="54" t="str">
        <f>IFERROR(Tabulka1[[#This Row],[Bedna / paleta č.]],"")</f>
        <v/>
      </c>
      <c r="C90" s="55" t="str">
        <f>IFERROR(Tabulka1[[#This Row],[Krabice / Balení č.]],"")</f>
        <v/>
      </c>
      <c r="D90" s="56" t="str">
        <f>IFERROR(Tabulka1[[#This Row],[Číslo svítidla]],"")</f>
        <v/>
      </c>
      <c r="E90" s="56" t="str">
        <f>IFERROR(Tabulka1[[#This Row],[Obsah]],"")</f>
        <v/>
      </c>
      <c r="F90" s="58" t="str">
        <f>IFERROR(Tabulka1[[#This Row],[Počet]],"")</f>
        <v/>
      </c>
      <c r="G90" s="58" t="str">
        <f>IFERROR(Tabulka1[[#This Row],[Počet ND]],"")</f>
        <v/>
      </c>
      <c r="H90" s="59" t="str">
        <f>IFERROR(Tabulka1[[#This Row],[MJ]],"")</f>
        <v/>
      </c>
      <c r="I90" s="57" t="str">
        <f>IFERROR(Tabulka1[[#This Row],[El. Norma]],"")</f>
        <v/>
      </c>
      <c r="J90" s="57" t="str">
        <f>IFERROR(Tabulka1[[#This Row],[Vnější rozměry (mm)]],"")</f>
        <v/>
      </c>
      <c r="K90" s="49" t="str">
        <f>IFERROR(Tabulka1[[#This Row],[Váha (kg)]],"")</f>
        <v/>
      </c>
    </row>
    <row r="91" spans="1:11" x14ac:dyDescent="0.25">
      <c r="A91" s="53" t="str" cm="1">
        <f t="array" ref="A91">IFERROR(_xlfn.IFS(Tabulka1[[#This Row],[Typ]]="Paleta","Pallet",Tabulka1[[#This Row],[Typ]]="Bedna","Crate",Tabulka1[[#This Row],[Typ]]="",""),"")</f>
        <v/>
      </c>
      <c r="B91" s="54" t="str">
        <f>IFERROR(Tabulka1[[#This Row],[Bedna / paleta č.]],"")</f>
        <v/>
      </c>
      <c r="C91" s="55" t="str">
        <f>IFERROR(Tabulka1[[#This Row],[Krabice / Balení č.]],"")</f>
        <v/>
      </c>
      <c r="D91" s="56" t="str">
        <f>IFERROR(Tabulka1[[#This Row],[Číslo svítidla]],"")</f>
        <v/>
      </c>
      <c r="E91" s="56" t="str">
        <f>IFERROR(Tabulka1[[#This Row],[Obsah]],"")</f>
        <v/>
      </c>
      <c r="F91" s="58" t="str">
        <f>IFERROR(Tabulka1[[#This Row],[Počet]],"")</f>
        <v/>
      </c>
      <c r="G91" s="58" t="str">
        <f>IFERROR(Tabulka1[[#This Row],[Počet ND]],"")</f>
        <v/>
      </c>
      <c r="H91" s="59" t="str">
        <f>IFERROR(Tabulka1[[#This Row],[MJ]],"")</f>
        <v/>
      </c>
      <c r="I91" s="57" t="str">
        <f>IFERROR(Tabulka1[[#This Row],[El. Norma]],"")</f>
        <v/>
      </c>
      <c r="J91" s="57" t="str">
        <f>IFERROR(Tabulka1[[#This Row],[Vnější rozměry (mm)]],"")</f>
        <v/>
      </c>
      <c r="K91" s="49" t="str">
        <f>IFERROR(Tabulka1[[#This Row],[Váha (kg)]],"")</f>
        <v/>
      </c>
    </row>
    <row r="92" spans="1:11" x14ac:dyDescent="0.25">
      <c r="A92" s="53" t="str" cm="1">
        <f t="array" ref="A92">IFERROR(_xlfn.IFS(Tabulka1[[#This Row],[Typ]]="Paleta","Pallet",Tabulka1[[#This Row],[Typ]]="Bedna","Crate",Tabulka1[[#This Row],[Typ]]="",""),"")</f>
        <v/>
      </c>
      <c r="B92" s="54" t="str">
        <f>IFERROR(Tabulka1[[#This Row],[Bedna / paleta č.]],"")</f>
        <v/>
      </c>
      <c r="C92" s="55" t="str">
        <f>IFERROR(Tabulka1[[#This Row],[Krabice / Balení č.]],"")</f>
        <v/>
      </c>
      <c r="D92" s="56" t="str">
        <f>IFERROR(Tabulka1[[#This Row],[Číslo svítidla]],"")</f>
        <v/>
      </c>
      <c r="E92" s="56" t="str">
        <f>IFERROR(Tabulka1[[#This Row],[Obsah]],"")</f>
        <v/>
      </c>
      <c r="F92" s="58" t="str">
        <f>IFERROR(Tabulka1[[#This Row],[Počet]],"")</f>
        <v/>
      </c>
      <c r="G92" s="58" t="str">
        <f>IFERROR(Tabulka1[[#This Row],[Počet ND]],"")</f>
        <v/>
      </c>
      <c r="H92" s="59" t="str">
        <f>IFERROR(Tabulka1[[#This Row],[MJ]],"")</f>
        <v/>
      </c>
      <c r="I92" s="57" t="str">
        <f>IFERROR(Tabulka1[[#This Row],[El. Norma]],"")</f>
        <v/>
      </c>
      <c r="J92" s="57" t="str">
        <f>IFERROR(Tabulka1[[#This Row],[Vnější rozměry (mm)]],"")</f>
        <v/>
      </c>
      <c r="K92" s="49" t="str">
        <f>IFERROR(Tabulka1[[#This Row],[Váha (kg)]],"")</f>
        <v/>
      </c>
    </row>
    <row r="93" spans="1:11" x14ac:dyDescent="0.25">
      <c r="A93" s="53" t="str" cm="1">
        <f t="array" ref="A93">IFERROR(_xlfn.IFS(Tabulka1[[#This Row],[Typ]]="Paleta","Pallet",Tabulka1[[#This Row],[Typ]]="Bedna","Crate",Tabulka1[[#This Row],[Typ]]="",""),"")</f>
        <v/>
      </c>
      <c r="B93" s="54" t="str">
        <f>IFERROR(Tabulka1[[#This Row],[Bedna / paleta č.]],"")</f>
        <v/>
      </c>
      <c r="C93" s="55" t="str">
        <f>IFERROR(Tabulka1[[#This Row],[Krabice / Balení č.]],"")</f>
        <v/>
      </c>
      <c r="D93" s="56" t="str">
        <f>IFERROR(Tabulka1[[#This Row],[Číslo svítidla]],"")</f>
        <v/>
      </c>
      <c r="E93" s="56" t="str">
        <f>IFERROR(Tabulka1[[#This Row],[Obsah]],"")</f>
        <v/>
      </c>
      <c r="F93" s="58" t="str">
        <f>IFERROR(Tabulka1[[#This Row],[Počet]],"")</f>
        <v/>
      </c>
      <c r="G93" s="58" t="str">
        <f>IFERROR(Tabulka1[[#This Row],[Počet ND]],"")</f>
        <v/>
      </c>
      <c r="H93" s="59" t="str">
        <f>IFERROR(Tabulka1[[#This Row],[MJ]],"")</f>
        <v/>
      </c>
      <c r="I93" s="57" t="str">
        <f>IFERROR(Tabulka1[[#This Row],[El. Norma]],"")</f>
        <v/>
      </c>
      <c r="J93" s="57" t="str">
        <f>IFERROR(Tabulka1[[#This Row],[Vnější rozměry (mm)]],"")</f>
        <v/>
      </c>
      <c r="K93" s="49" t="str">
        <f>IFERROR(Tabulka1[[#This Row],[Váha (kg)]],"")</f>
        <v/>
      </c>
    </row>
    <row r="94" spans="1:11" x14ac:dyDescent="0.25">
      <c r="A94" s="53" t="str" cm="1">
        <f t="array" ref="A94">IFERROR(_xlfn.IFS(Tabulka1[[#This Row],[Typ]]="Paleta","Pallet",Tabulka1[[#This Row],[Typ]]="Bedna","Crate",Tabulka1[[#This Row],[Typ]]="",""),"")</f>
        <v/>
      </c>
      <c r="B94" s="54" t="str">
        <f>IFERROR(Tabulka1[[#This Row],[Bedna / paleta č.]],"")</f>
        <v/>
      </c>
      <c r="C94" s="55" t="str">
        <f>IFERROR(Tabulka1[[#This Row],[Krabice / Balení č.]],"")</f>
        <v/>
      </c>
      <c r="D94" s="56" t="str">
        <f>IFERROR(Tabulka1[[#This Row],[Číslo svítidla]],"")</f>
        <v/>
      </c>
      <c r="E94" s="56" t="str">
        <f>IFERROR(Tabulka1[[#This Row],[Obsah]],"")</f>
        <v/>
      </c>
      <c r="F94" s="58" t="str">
        <f>IFERROR(Tabulka1[[#This Row],[Počet]],"")</f>
        <v/>
      </c>
      <c r="G94" s="58" t="str">
        <f>IFERROR(Tabulka1[[#This Row],[Počet ND]],"")</f>
        <v/>
      </c>
      <c r="H94" s="59" t="str">
        <f>IFERROR(Tabulka1[[#This Row],[MJ]],"")</f>
        <v/>
      </c>
      <c r="I94" s="57" t="str">
        <f>IFERROR(Tabulka1[[#This Row],[El. Norma]],"")</f>
        <v/>
      </c>
      <c r="J94" s="57" t="str">
        <f>IFERROR(Tabulka1[[#This Row],[Vnější rozměry (mm)]],"")</f>
        <v/>
      </c>
      <c r="K94" s="49" t="str">
        <f>IFERROR(Tabulka1[[#This Row],[Váha (kg)]],"")</f>
        <v/>
      </c>
    </row>
    <row r="95" spans="1:11" x14ac:dyDescent="0.25">
      <c r="A95" s="53" t="str" cm="1">
        <f t="array" ref="A95">IFERROR(_xlfn.IFS(Tabulka1[[#This Row],[Typ]]="Paleta","Pallet",Tabulka1[[#This Row],[Typ]]="Bedna","Crate",Tabulka1[[#This Row],[Typ]]="",""),"")</f>
        <v/>
      </c>
      <c r="B95" s="54" t="str">
        <f>IFERROR(Tabulka1[[#This Row],[Bedna / paleta č.]],"")</f>
        <v/>
      </c>
      <c r="C95" s="55" t="str">
        <f>IFERROR(Tabulka1[[#This Row],[Krabice / Balení č.]],"")</f>
        <v/>
      </c>
      <c r="D95" s="56" t="str">
        <f>IFERROR(Tabulka1[[#This Row],[Číslo svítidla]],"")</f>
        <v/>
      </c>
      <c r="E95" s="56" t="str">
        <f>IFERROR(Tabulka1[[#This Row],[Obsah]],"")</f>
        <v/>
      </c>
      <c r="F95" s="58" t="str">
        <f>IFERROR(Tabulka1[[#This Row],[Počet]],"")</f>
        <v/>
      </c>
      <c r="G95" s="58" t="str">
        <f>IFERROR(Tabulka1[[#This Row],[Počet ND]],"")</f>
        <v/>
      </c>
      <c r="H95" s="59" t="str">
        <f>IFERROR(Tabulka1[[#This Row],[MJ]],"")</f>
        <v/>
      </c>
      <c r="I95" s="57" t="str">
        <f>IFERROR(Tabulka1[[#This Row],[El. Norma]],"")</f>
        <v/>
      </c>
      <c r="J95" s="57" t="str">
        <f>IFERROR(Tabulka1[[#This Row],[Vnější rozměry (mm)]],"")</f>
        <v/>
      </c>
      <c r="K95" s="49" t="str">
        <f>IFERROR(Tabulka1[[#This Row],[Váha (kg)]],"")</f>
        <v/>
      </c>
    </row>
    <row r="96" spans="1:11" x14ac:dyDescent="0.25">
      <c r="A96" s="53" t="str" cm="1">
        <f t="array" ref="A96">IFERROR(_xlfn.IFS(Tabulka1[[#This Row],[Typ]]="Paleta","Pallet",Tabulka1[[#This Row],[Typ]]="Bedna","Crate",Tabulka1[[#This Row],[Typ]]="",""),"")</f>
        <v/>
      </c>
      <c r="B96" s="54" t="str">
        <f>IFERROR(Tabulka1[[#This Row],[Bedna / paleta č.]],"")</f>
        <v/>
      </c>
      <c r="C96" s="55" t="str">
        <f>IFERROR(Tabulka1[[#This Row],[Krabice / Balení č.]],"")</f>
        <v/>
      </c>
      <c r="D96" s="56" t="str">
        <f>IFERROR(Tabulka1[[#This Row],[Číslo svítidla]],"")</f>
        <v/>
      </c>
      <c r="E96" s="56" t="str">
        <f>IFERROR(Tabulka1[[#This Row],[Obsah]],"")</f>
        <v/>
      </c>
      <c r="F96" s="58" t="str">
        <f>IFERROR(Tabulka1[[#This Row],[Počet]],"")</f>
        <v/>
      </c>
      <c r="G96" s="58" t="str">
        <f>IFERROR(Tabulka1[[#This Row],[Počet ND]],"")</f>
        <v/>
      </c>
      <c r="H96" s="59" t="str">
        <f>IFERROR(Tabulka1[[#This Row],[MJ]],"")</f>
        <v/>
      </c>
      <c r="I96" s="57" t="str">
        <f>IFERROR(Tabulka1[[#This Row],[El. Norma]],"")</f>
        <v/>
      </c>
      <c r="J96" s="57" t="str">
        <f>IFERROR(Tabulka1[[#This Row],[Vnější rozměry (mm)]],"")</f>
        <v/>
      </c>
      <c r="K96" s="49" t="str">
        <f>IFERROR(Tabulka1[[#This Row],[Váha (kg)]],"")</f>
        <v/>
      </c>
    </row>
    <row r="97" spans="1:11" x14ac:dyDescent="0.25">
      <c r="A97" s="53" t="str" cm="1">
        <f t="array" ref="A97">IFERROR(_xlfn.IFS(Tabulka1[[#This Row],[Typ]]="Paleta","Pallet",Tabulka1[[#This Row],[Typ]]="Bedna","Crate",Tabulka1[[#This Row],[Typ]]="",""),"")</f>
        <v/>
      </c>
      <c r="B97" s="54" t="str">
        <f>IFERROR(Tabulka1[[#This Row],[Bedna / paleta č.]],"")</f>
        <v/>
      </c>
      <c r="C97" s="55" t="str">
        <f>IFERROR(Tabulka1[[#This Row],[Krabice / Balení č.]],"")</f>
        <v/>
      </c>
      <c r="D97" s="56" t="str">
        <f>IFERROR(Tabulka1[[#This Row],[Číslo svítidla]],"")</f>
        <v/>
      </c>
      <c r="E97" s="56" t="str">
        <f>IFERROR(Tabulka1[[#This Row],[Obsah]],"")</f>
        <v/>
      </c>
      <c r="F97" s="58" t="str">
        <f>IFERROR(Tabulka1[[#This Row],[Počet]],"")</f>
        <v/>
      </c>
      <c r="G97" s="58" t="str">
        <f>IFERROR(Tabulka1[[#This Row],[Počet ND]],"")</f>
        <v/>
      </c>
      <c r="H97" s="59" t="str">
        <f>IFERROR(Tabulka1[[#This Row],[MJ]],"")</f>
        <v/>
      </c>
      <c r="I97" s="57" t="str">
        <f>IFERROR(Tabulka1[[#This Row],[El. Norma]],"")</f>
        <v/>
      </c>
      <c r="J97" s="57" t="str">
        <f>IFERROR(Tabulka1[[#This Row],[Vnější rozměry (mm)]],"")</f>
        <v/>
      </c>
      <c r="K97" s="49" t="str">
        <f>IFERROR(Tabulka1[[#This Row],[Váha (kg)]],"")</f>
        <v/>
      </c>
    </row>
    <row r="98" spans="1:11" x14ac:dyDescent="0.25">
      <c r="A98" s="53" t="str" cm="1">
        <f t="array" ref="A98">IFERROR(_xlfn.IFS(Tabulka1[[#This Row],[Typ]]="Paleta","Pallet",Tabulka1[[#This Row],[Typ]]="Bedna","Crate",Tabulka1[[#This Row],[Typ]]="",""),"")</f>
        <v/>
      </c>
      <c r="B98" s="54" t="str">
        <f>IFERROR(Tabulka1[[#This Row],[Bedna / paleta č.]],"")</f>
        <v/>
      </c>
      <c r="C98" s="55" t="str">
        <f>IFERROR(Tabulka1[[#This Row],[Krabice / Balení č.]],"")</f>
        <v/>
      </c>
      <c r="D98" s="56" t="str">
        <f>IFERROR(Tabulka1[[#This Row],[Číslo svítidla]],"")</f>
        <v/>
      </c>
      <c r="E98" s="56" t="str">
        <f>IFERROR(Tabulka1[[#This Row],[Obsah]],"")</f>
        <v/>
      </c>
      <c r="F98" s="58" t="str">
        <f>IFERROR(Tabulka1[[#This Row],[Počet]],"")</f>
        <v/>
      </c>
      <c r="G98" s="58" t="str">
        <f>IFERROR(Tabulka1[[#This Row],[Počet ND]],"")</f>
        <v/>
      </c>
      <c r="H98" s="59" t="str">
        <f>IFERROR(Tabulka1[[#This Row],[MJ]],"")</f>
        <v/>
      </c>
      <c r="I98" s="57" t="str">
        <f>IFERROR(Tabulka1[[#This Row],[El. Norma]],"")</f>
        <v/>
      </c>
      <c r="J98" s="57" t="str">
        <f>IFERROR(Tabulka1[[#This Row],[Vnější rozměry (mm)]],"")</f>
        <v/>
      </c>
      <c r="K98" s="49" t="str">
        <f>IFERROR(Tabulka1[[#This Row],[Váha (kg)]],"")</f>
        <v/>
      </c>
    </row>
    <row r="99" spans="1:11" x14ac:dyDescent="0.25">
      <c r="A99" s="53" t="str" cm="1">
        <f t="array" ref="A99">IFERROR(_xlfn.IFS(Tabulka1[[#This Row],[Typ]]="Paleta","Pallet",Tabulka1[[#This Row],[Typ]]="Bedna","Crate",Tabulka1[[#This Row],[Typ]]="",""),"")</f>
        <v/>
      </c>
      <c r="B99" s="54" t="str">
        <f>IFERROR(Tabulka1[[#This Row],[Bedna / paleta č.]],"")</f>
        <v/>
      </c>
      <c r="C99" s="55" t="str">
        <f>IFERROR(Tabulka1[[#This Row],[Krabice / Balení č.]],"")</f>
        <v/>
      </c>
      <c r="D99" s="56" t="str">
        <f>IFERROR(Tabulka1[[#This Row],[Číslo svítidla]],"")</f>
        <v/>
      </c>
      <c r="E99" s="56" t="str">
        <f>IFERROR(Tabulka1[[#This Row],[Obsah]],"")</f>
        <v/>
      </c>
      <c r="F99" s="58" t="str">
        <f>IFERROR(Tabulka1[[#This Row],[Počet]],"")</f>
        <v/>
      </c>
      <c r="G99" s="58" t="str">
        <f>IFERROR(Tabulka1[[#This Row],[Počet ND]],"")</f>
        <v/>
      </c>
      <c r="H99" s="59" t="str">
        <f>IFERROR(Tabulka1[[#This Row],[MJ]],"")</f>
        <v/>
      </c>
      <c r="I99" s="57" t="str">
        <f>IFERROR(Tabulka1[[#This Row],[El. Norma]],"")</f>
        <v/>
      </c>
      <c r="J99" s="57" t="str">
        <f>IFERROR(Tabulka1[[#This Row],[Vnější rozměry (mm)]],"")</f>
        <v/>
      </c>
      <c r="K99" s="49" t="str">
        <f>IFERROR(Tabulka1[[#This Row],[Váha (kg)]],"")</f>
        <v/>
      </c>
    </row>
    <row r="100" spans="1:11" x14ac:dyDescent="0.25">
      <c r="A100" s="53" t="str" cm="1">
        <f t="array" ref="A100">IFERROR(_xlfn.IFS(Tabulka1[[#This Row],[Typ]]="Paleta","Pallet",Tabulka1[[#This Row],[Typ]]="Bedna","Crate",Tabulka1[[#This Row],[Typ]]="",""),"")</f>
        <v/>
      </c>
      <c r="B100" s="54" t="str">
        <f>IFERROR(Tabulka1[[#This Row],[Bedna / paleta č.]],"")</f>
        <v/>
      </c>
      <c r="C100" s="55" t="str">
        <f>IFERROR(Tabulka1[[#This Row],[Krabice / Balení č.]],"")</f>
        <v/>
      </c>
      <c r="D100" s="56" t="str">
        <f>IFERROR(Tabulka1[[#This Row],[Číslo svítidla]],"")</f>
        <v/>
      </c>
      <c r="E100" s="56" t="str">
        <f>IFERROR(Tabulka1[[#This Row],[Obsah]],"")</f>
        <v/>
      </c>
      <c r="F100" s="58" t="str">
        <f>IFERROR(Tabulka1[[#This Row],[Počet]],"")</f>
        <v/>
      </c>
      <c r="G100" s="58" t="str">
        <f>IFERROR(Tabulka1[[#This Row],[Počet ND]],"")</f>
        <v/>
      </c>
      <c r="H100" s="59" t="str">
        <f>IFERROR(Tabulka1[[#This Row],[MJ]],"")</f>
        <v/>
      </c>
      <c r="I100" s="57" t="str">
        <f>IFERROR(Tabulka1[[#This Row],[El. Norma]],"")</f>
        <v/>
      </c>
      <c r="J100" s="57" t="str">
        <f>IFERROR(Tabulka1[[#This Row],[Vnější rozměry (mm)]],"")</f>
        <v/>
      </c>
      <c r="K100" s="49" t="str">
        <f>IFERROR(Tabulka1[[#This Row],[Váha (kg)]],"")</f>
        <v/>
      </c>
    </row>
    <row r="101" spans="1:11" x14ac:dyDescent="0.25">
      <c r="A101" s="53" t="str" cm="1">
        <f t="array" ref="A101">IFERROR(_xlfn.IFS(Tabulka1[[#This Row],[Typ]]="Paleta","Pallet",Tabulka1[[#This Row],[Typ]]="Bedna","Crate",Tabulka1[[#This Row],[Typ]]="",""),"")</f>
        <v/>
      </c>
      <c r="B101" s="54" t="str">
        <f>IFERROR(Tabulka1[[#This Row],[Bedna / paleta č.]],"")</f>
        <v/>
      </c>
      <c r="C101" s="55" t="str">
        <f>IFERROR(Tabulka1[[#This Row],[Krabice / Balení č.]],"")</f>
        <v/>
      </c>
      <c r="D101" s="56" t="str">
        <f>IFERROR(Tabulka1[[#This Row],[Číslo svítidla]],"")</f>
        <v/>
      </c>
      <c r="E101" s="56" t="str">
        <f>IFERROR(Tabulka1[[#This Row],[Obsah]],"")</f>
        <v/>
      </c>
      <c r="F101" s="58" t="str">
        <f>IFERROR(Tabulka1[[#This Row],[Počet]],"")</f>
        <v/>
      </c>
      <c r="G101" s="58" t="str">
        <f>IFERROR(Tabulka1[[#This Row],[Počet ND]],"")</f>
        <v/>
      </c>
      <c r="H101" s="59" t="str">
        <f>IFERROR(Tabulka1[[#This Row],[MJ]],"")</f>
        <v/>
      </c>
      <c r="I101" s="57" t="str">
        <f>IFERROR(Tabulka1[[#This Row],[El. Norma]],"")</f>
        <v/>
      </c>
      <c r="J101" s="57" t="str">
        <f>IFERROR(Tabulka1[[#This Row],[Vnější rozměry (mm)]],"")</f>
        <v/>
      </c>
      <c r="K101" s="49" t="str">
        <f>IFERROR(Tabulka1[[#This Row],[Váha (kg)]],"")</f>
        <v/>
      </c>
    </row>
    <row r="102" spans="1:11" x14ac:dyDescent="0.25">
      <c r="A102" s="53" t="str" cm="1">
        <f t="array" ref="A102">IFERROR(_xlfn.IFS(Tabulka1[[#This Row],[Typ]]="Paleta","Pallet",Tabulka1[[#This Row],[Typ]]="Bedna","Crate",Tabulka1[[#This Row],[Typ]]="",""),"")</f>
        <v/>
      </c>
      <c r="B102" s="54" t="str">
        <f>IFERROR(Tabulka1[[#This Row],[Bedna / paleta č.]],"")</f>
        <v/>
      </c>
      <c r="C102" s="55" t="str">
        <f>IFERROR(Tabulka1[[#This Row],[Krabice / Balení č.]],"")</f>
        <v/>
      </c>
      <c r="D102" s="56" t="str">
        <f>IFERROR(Tabulka1[[#This Row],[Číslo svítidla]],"")</f>
        <v/>
      </c>
      <c r="E102" s="56" t="str">
        <f>IFERROR(Tabulka1[[#This Row],[Obsah]],"")</f>
        <v/>
      </c>
      <c r="F102" s="58" t="str">
        <f>IFERROR(Tabulka1[[#This Row],[Počet]],"")</f>
        <v/>
      </c>
      <c r="G102" s="58" t="str">
        <f>IFERROR(Tabulka1[[#This Row],[Počet ND]],"")</f>
        <v/>
      </c>
      <c r="H102" s="59" t="str">
        <f>IFERROR(Tabulka1[[#This Row],[MJ]],"")</f>
        <v/>
      </c>
      <c r="I102" s="57" t="str">
        <f>IFERROR(Tabulka1[[#This Row],[El. Norma]],"")</f>
        <v/>
      </c>
      <c r="J102" s="57" t="str">
        <f>IFERROR(Tabulka1[[#This Row],[Vnější rozměry (mm)]],"")</f>
        <v/>
      </c>
      <c r="K102" s="49" t="str">
        <f>IFERROR(Tabulka1[[#This Row],[Váha (kg)]],"")</f>
        <v/>
      </c>
    </row>
    <row r="103" spans="1:11" x14ac:dyDescent="0.25">
      <c r="A103" s="53" t="str" cm="1">
        <f t="array" ref="A103">IFERROR(_xlfn.IFS(Tabulka1[[#This Row],[Typ]]="Paleta","Pallet",Tabulka1[[#This Row],[Typ]]="Bedna","Crate",Tabulka1[[#This Row],[Typ]]="",""),"")</f>
        <v/>
      </c>
      <c r="B103" s="54" t="str">
        <f>IFERROR(Tabulka1[[#This Row],[Bedna / paleta č.]],"")</f>
        <v/>
      </c>
      <c r="C103" s="55" t="str">
        <f>IFERROR(Tabulka1[[#This Row],[Krabice / Balení č.]],"")</f>
        <v/>
      </c>
      <c r="D103" s="56" t="str">
        <f>IFERROR(Tabulka1[[#This Row],[Číslo svítidla]],"")</f>
        <v/>
      </c>
      <c r="E103" s="56" t="str">
        <f>IFERROR(Tabulka1[[#This Row],[Obsah]],"")</f>
        <v/>
      </c>
      <c r="F103" s="58" t="str">
        <f>IFERROR(Tabulka1[[#This Row],[Počet]],"")</f>
        <v/>
      </c>
      <c r="G103" s="58" t="str">
        <f>IFERROR(Tabulka1[[#This Row],[Počet ND]],"")</f>
        <v/>
      </c>
      <c r="H103" s="59" t="str">
        <f>IFERROR(Tabulka1[[#This Row],[MJ]],"")</f>
        <v/>
      </c>
      <c r="I103" s="57" t="str">
        <f>IFERROR(Tabulka1[[#This Row],[El. Norma]],"")</f>
        <v/>
      </c>
      <c r="J103" s="57" t="str">
        <f>IFERROR(Tabulka1[[#This Row],[Vnější rozměry (mm)]],"")</f>
        <v/>
      </c>
      <c r="K103" s="49" t="str">
        <f>IFERROR(Tabulka1[[#This Row],[Váha (kg)]],"")</f>
        <v/>
      </c>
    </row>
    <row r="104" spans="1:11" x14ac:dyDescent="0.25">
      <c r="A104" s="53" t="str" cm="1">
        <f t="array" ref="A104">IFERROR(_xlfn.IFS(Tabulka1[[#This Row],[Typ]]="Paleta","Pallet",Tabulka1[[#This Row],[Typ]]="Bedna","Crate",Tabulka1[[#This Row],[Typ]]="",""),"")</f>
        <v/>
      </c>
      <c r="B104" s="54" t="str">
        <f>IFERROR(Tabulka1[[#This Row],[Bedna / paleta č.]],"")</f>
        <v/>
      </c>
      <c r="C104" s="55" t="str">
        <f>IFERROR(Tabulka1[[#This Row],[Krabice / Balení č.]],"")</f>
        <v/>
      </c>
      <c r="D104" s="56" t="str">
        <f>IFERROR(Tabulka1[[#This Row],[Číslo svítidla]],"")</f>
        <v/>
      </c>
      <c r="E104" s="56" t="str">
        <f>IFERROR(Tabulka1[[#This Row],[Obsah]],"")</f>
        <v/>
      </c>
      <c r="F104" s="58" t="str">
        <f>IFERROR(Tabulka1[[#This Row],[Počet]],"")</f>
        <v/>
      </c>
      <c r="G104" s="58" t="str">
        <f>IFERROR(Tabulka1[[#This Row],[Počet ND]],"")</f>
        <v/>
      </c>
      <c r="H104" s="59" t="str">
        <f>IFERROR(Tabulka1[[#This Row],[MJ]],"")</f>
        <v/>
      </c>
      <c r="I104" s="57" t="str">
        <f>IFERROR(Tabulka1[[#This Row],[El. Norma]],"")</f>
        <v/>
      </c>
      <c r="J104" s="57" t="str">
        <f>IFERROR(Tabulka1[[#This Row],[Vnější rozměry (mm)]],"")</f>
        <v/>
      </c>
      <c r="K104" s="49" t="str">
        <f>IFERROR(Tabulka1[[#This Row],[Váha (kg)]],"")</f>
        <v/>
      </c>
    </row>
    <row r="105" spans="1:11" x14ac:dyDescent="0.25">
      <c r="A105" s="53" t="str" cm="1">
        <f t="array" ref="A105">IFERROR(_xlfn.IFS(Tabulka1[[#This Row],[Typ]]="Paleta","Pallet",Tabulka1[[#This Row],[Typ]]="Bedna","Crate",Tabulka1[[#This Row],[Typ]]="",""),"")</f>
        <v/>
      </c>
      <c r="B105" s="54" t="str">
        <f>IFERROR(Tabulka1[[#This Row],[Bedna / paleta č.]],"")</f>
        <v/>
      </c>
      <c r="C105" s="55" t="str">
        <f>IFERROR(Tabulka1[[#This Row],[Krabice / Balení č.]],"")</f>
        <v/>
      </c>
      <c r="D105" s="56" t="str">
        <f>IFERROR(Tabulka1[[#This Row],[Číslo svítidla]],"")</f>
        <v/>
      </c>
      <c r="E105" s="56" t="str">
        <f>IFERROR(Tabulka1[[#This Row],[Obsah]],"")</f>
        <v/>
      </c>
      <c r="F105" s="58" t="str">
        <f>IFERROR(Tabulka1[[#This Row],[Počet]],"")</f>
        <v/>
      </c>
      <c r="G105" s="58" t="str">
        <f>IFERROR(Tabulka1[[#This Row],[Počet ND]],"")</f>
        <v/>
      </c>
      <c r="H105" s="59" t="str">
        <f>IFERROR(Tabulka1[[#This Row],[MJ]],"")</f>
        <v/>
      </c>
      <c r="I105" s="57" t="str">
        <f>IFERROR(Tabulka1[[#This Row],[El. Norma]],"")</f>
        <v/>
      </c>
      <c r="J105" s="57" t="str">
        <f>IFERROR(Tabulka1[[#This Row],[Vnější rozměry (mm)]],"")</f>
        <v/>
      </c>
      <c r="K105" s="49" t="str">
        <f>IFERROR(Tabulka1[[#This Row],[Váha (kg)]],"")</f>
        <v/>
      </c>
    </row>
    <row r="106" spans="1:11" x14ac:dyDescent="0.25">
      <c r="A106" s="53" t="str" cm="1">
        <f t="array" ref="A106">IFERROR(_xlfn.IFS(Tabulka1[[#This Row],[Typ]]="Paleta","Pallet",Tabulka1[[#This Row],[Typ]]="Bedna","Crate",Tabulka1[[#This Row],[Typ]]="",""),"")</f>
        <v/>
      </c>
      <c r="B106" s="54" t="str">
        <f>IFERROR(Tabulka1[[#This Row],[Bedna / paleta č.]],"")</f>
        <v/>
      </c>
      <c r="C106" s="55" t="str">
        <f>IFERROR(Tabulka1[[#This Row],[Krabice / Balení č.]],"")</f>
        <v/>
      </c>
      <c r="D106" s="56" t="str">
        <f>IFERROR(Tabulka1[[#This Row],[Číslo svítidla]],"")</f>
        <v/>
      </c>
      <c r="E106" s="56" t="str">
        <f>IFERROR(Tabulka1[[#This Row],[Obsah]],"")</f>
        <v/>
      </c>
      <c r="F106" s="58" t="str">
        <f>IFERROR(Tabulka1[[#This Row],[Počet]],"")</f>
        <v/>
      </c>
      <c r="G106" s="58" t="str">
        <f>IFERROR(Tabulka1[[#This Row],[Počet ND]],"")</f>
        <v/>
      </c>
      <c r="H106" s="59" t="str">
        <f>IFERROR(Tabulka1[[#This Row],[MJ]],"")</f>
        <v/>
      </c>
      <c r="I106" s="57" t="str">
        <f>IFERROR(Tabulka1[[#This Row],[El. Norma]],"")</f>
        <v/>
      </c>
      <c r="J106" s="57" t="str">
        <f>IFERROR(Tabulka1[[#This Row],[Vnější rozměry (mm)]],"")</f>
        <v/>
      </c>
      <c r="K106" s="49" t="str">
        <f>IFERROR(Tabulka1[[#This Row],[Váha (kg)]],"")</f>
        <v/>
      </c>
    </row>
    <row r="107" spans="1:11" x14ac:dyDescent="0.25">
      <c r="A107" s="53" t="str" cm="1">
        <f t="array" ref="A107">IFERROR(_xlfn.IFS(Tabulka1[[#This Row],[Typ]]="Paleta","Pallet",Tabulka1[[#This Row],[Typ]]="Bedna","Crate",Tabulka1[[#This Row],[Typ]]="",""),"")</f>
        <v/>
      </c>
      <c r="B107" s="54" t="str">
        <f>IFERROR(Tabulka1[[#This Row],[Bedna / paleta č.]],"")</f>
        <v/>
      </c>
      <c r="C107" s="55" t="str">
        <f>IFERROR(Tabulka1[[#This Row],[Krabice / Balení č.]],"")</f>
        <v/>
      </c>
      <c r="D107" s="56" t="str">
        <f>IFERROR(Tabulka1[[#This Row],[Číslo svítidla]],"")</f>
        <v/>
      </c>
      <c r="E107" s="56" t="str">
        <f>IFERROR(Tabulka1[[#This Row],[Obsah]],"")</f>
        <v/>
      </c>
      <c r="F107" s="58" t="str">
        <f>IFERROR(Tabulka1[[#This Row],[Počet]],"")</f>
        <v/>
      </c>
      <c r="G107" s="58" t="str">
        <f>IFERROR(Tabulka1[[#This Row],[Počet ND]],"")</f>
        <v/>
      </c>
      <c r="H107" s="59" t="str">
        <f>IFERROR(Tabulka1[[#This Row],[MJ]],"")</f>
        <v/>
      </c>
      <c r="I107" s="57" t="str">
        <f>IFERROR(Tabulka1[[#This Row],[El. Norma]],"")</f>
        <v/>
      </c>
      <c r="J107" s="57" t="str">
        <f>IFERROR(Tabulka1[[#This Row],[Vnější rozměry (mm)]],"")</f>
        <v/>
      </c>
      <c r="K107" s="49" t="str">
        <f>IFERROR(Tabulka1[[#This Row],[Váha (kg)]],"")</f>
        <v/>
      </c>
    </row>
    <row r="108" spans="1:11" x14ac:dyDescent="0.25">
      <c r="A108" s="53" t="str" cm="1">
        <f t="array" ref="A108">IFERROR(_xlfn.IFS(Tabulka1[[#This Row],[Typ]]="Paleta","Pallet",Tabulka1[[#This Row],[Typ]]="Bedna","Crate",Tabulka1[[#This Row],[Typ]]="",""),"")</f>
        <v/>
      </c>
      <c r="B108" s="54" t="str">
        <f>IFERROR(Tabulka1[[#This Row],[Bedna / paleta č.]],"")</f>
        <v/>
      </c>
      <c r="C108" s="55" t="str">
        <f>IFERROR(Tabulka1[[#This Row],[Krabice / Balení č.]],"")</f>
        <v/>
      </c>
      <c r="D108" s="56" t="str">
        <f>IFERROR(Tabulka1[[#This Row],[Číslo svítidla]],"")</f>
        <v/>
      </c>
      <c r="E108" s="56" t="str">
        <f>IFERROR(Tabulka1[[#This Row],[Obsah]],"")</f>
        <v/>
      </c>
      <c r="F108" s="58" t="str">
        <f>IFERROR(Tabulka1[[#This Row],[Počet]],"")</f>
        <v/>
      </c>
      <c r="G108" s="58" t="str">
        <f>IFERROR(Tabulka1[[#This Row],[Počet ND]],"")</f>
        <v/>
      </c>
      <c r="H108" s="59" t="str">
        <f>IFERROR(Tabulka1[[#This Row],[MJ]],"")</f>
        <v/>
      </c>
      <c r="I108" s="57" t="str">
        <f>IFERROR(Tabulka1[[#This Row],[El. Norma]],"")</f>
        <v/>
      </c>
      <c r="J108" s="57" t="str">
        <f>IFERROR(Tabulka1[[#This Row],[Vnější rozměry (mm)]],"")</f>
        <v/>
      </c>
      <c r="K108" s="49" t="str">
        <f>IFERROR(Tabulka1[[#This Row],[Váha (kg)]],"")</f>
        <v/>
      </c>
    </row>
    <row r="109" spans="1:11" x14ac:dyDescent="0.25">
      <c r="A109" s="53" t="str" cm="1">
        <f t="array" ref="A109">IFERROR(_xlfn.IFS(Tabulka1[[#This Row],[Typ]]="Paleta","Pallet",Tabulka1[[#This Row],[Typ]]="Bedna","Crate",Tabulka1[[#This Row],[Typ]]="",""),"")</f>
        <v/>
      </c>
      <c r="B109" s="54" t="str">
        <f>IFERROR(Tabulka1[[#This Row],[Bedna / paleta č.]],"")</f>
        <v/>
      </c>
      <c r="C109" s="55" t="str">
        <f>IFERROR(Tabulka1[[#This Row],[Krabice / Balení č.]],"")</f>
        <v/>
      </c>
      <c r="D109" s="56" t="str">
        <f>IFERROR(Tabulka1[[#This Row],[Číslo svítidla]],"")</f>
        <v/>
      </c>
      <c r="E109" s="56" t="str">
        <f>IFERROR(Tabulka1[[#This Row],[Obsah]],"")</f>
        <v/>
      </c>
      <c r="F109" s="58" t="str">
        <f>IFERROR(Tabulka1[[#This Row],[Počet]],"")</f>
        <v/>
      </c>
      <c r="G109" s="58" t="str">
        <f>IFERROR(Tabulka1[[#This Row],[Počet ND]],"")</f>
        <v/>
      </c>
      <c r="H109" s="59" t="str">
        <f>IFERROR(Tabulka1[[#This Row],[MJ]],"")</f>
        <v/>
      </c>
      <c r="I109" s="57" t="str">
        <f>IFERROR(Tabulka1[[#This Row],[El. Norma]],"")</f>
        <v/>
      </c>
      <c r="J109" s="57" t="str">
        <f>IFERROR(Tabulka1[[#This Row],[Vnější rozměry (mm)]],"")</f>
        <v/>
      </c>
      <c r="K109" s="49" t="str">
        <f>IFERROR(Tabulka1[[#This Row],[Váha (kg)]],"")</f>
        <v/>
      </c>
    </row>
    <row r="110" spans="1:11" x14ac:dyDescent="0.25">
      <c r="A110" s="53" t="str" cm="1">
        <f t="array" ref="A110">IFERROR(_xlfn.IFS(Tabulka1[[#This Row],[Typ]]="Paleta","Pallet",Tabulka1[[#This Row],[Typ]]="Bedna","Crate",Tabulka1[[#This Row],[Typ]]="",""),"")</f>
        <v/>
      </c>
      <c r="B110" s="54" t="str">
        <f>IFERROR(Tabulka1[[#This Row],[Bedna / paleta č.]],"")</f>
        <v/>
      </c>
      <c r="C110" s="55" t="str">
        <f>IFERROR(Tabulka1[[#This Row],[Krabice / Balení č.]],"")</f>
        <v/>
      </c>
      <c r="D110" s="56" t="str">
        <f>IFERROR(Tabulka1[[#This Row],[Číslo svítidla]],"")</f>
        <v/>
      </c>
      <c r="E110" s="56" t="str">
        <f>IFERROR(Tabulka1[[#This Row],[Obsah]],"")</f>
        <v/>
      </c>
      <c r="F110" s="58" t="str">
        <f>IFERROR(Tabulka1[[#This Row],[Počet]],"")</f>
        <v/>
      </c>
      <c r="G110" s="58" t="str">
        <f>IFERROR(Tabulka1[[#This Row],[Počet ND]],"")</f>
        <v/>
      </c>
      <c r="H110" s="59" t="str">
        <f>IFERROR(Tabulka1[[#This Row],[MJ]],"")</f>
        <v/>
      </c>
      <c r="I110" s="57" t="str">
        <f>IFERROR(Tabulka1[[#This Row],[El. Norma]],"")</f>
        <v/>
      </c>
      <c r="J110" s="57" t="str">
        <f>IFERROR(Tabulka1[[#This Row],[Vnější rozměry (mm)]],"")</f>
        <v/>
      </c>
      <c r="K110" s="49" t="str">
        <f>IFERROR(Tabulka1[[#This Row],[Váha (kg)]],"")</f>
        <v/>
      </c>
    </row>
    <row r="111" spans="1:11" x14ac:dyDescent="0.25">
      <c r="A111" s="53" t="str" cm="1">
        <f t="array" ref="A111">IFERROR(_xlfn.IFS(Tabulka1[[#This Row],[Typ]]="Paleta","Pallet",Tabulka1[[#This Row],[Typ]]="Bedna","Crate",Tabulka1[[#This Row],[Typ]]="",""),"")</f>
        <v/>
      </c>
      <c r="B111" s="54" t="str">
        <f>IFERROR(Tabulka1[[#This Row],[Bedna / paleta č.]],"")</f>
        <v/>
      </c>
      <c r="C111" s="55" t="str">
        <f>IFERROR(Tabulka1[[#This Row],[Krabice / Balení č.]],"")</f>
        <v/>
      </c>
      <c r="D111" s="56" t="str">
        <f>IFERROR(Tabulka1[[#This Row],[Číslo svítidla]],"")</f>
        <v/>
      </c>
      <c r="E111" s="56" t="str">
        <f>IFERROR(Tabulka1[[#This Row],[Obsah]],"")</f>
        <v/>
      </c>
      <c r="F111" s="58" t="str">
        <f>IFERROR(Tabulka1[[#This Row],[Počet]],"")</f>
        <v/>
      </c>
      <c r="G111" s="58" t="str">
        <f>IFERROR(Tabulka1[[#This Row],[Počet ND]],"")</f>
        <v/>
      </c>
      <c r="H111" s="59" t="str">
        <f>IFERROR(Tabulka1[[#This Row],[MJ]],"")</f>
        <v/>
      </c>
      <c r="I111" s="57" t="str">
        <f>IFERROR(Tabulka1[[#This Row],[El. Norma]],"")</f>
        <v/>
      </c>
      <c r="J111" s="57" t="str">
        <f>IFERROR(Tabulka1[[#This Row],[Vnější rozměry (mm)]],"")</f>
        <v/>
      </c>
      <c r="K111" s="49" t="str">
        <f>IFERROR(Tabulka1[[#This Row],[Váha (kg)]],"")</f>
        <v/>
      </c>
    </row>
    <row r="112" spans="1:11" x14ac:dyDescent="0.25">
      <c r="A112" s="53" t="str" cm="1">
        <f t="array" ref="A112">IFERROR(_xlfn.IFS(Tabulka1[[#This Row],[Typ]]="Paleta","Pallet",Tabulka1[[#This Row],[Typ]]="Bedna","Crate",Tabulka1[[#This Row],[Typ]]="",""),"")</f>
        <v/>
      </c>
      <c r="B112" s="54" t="str">
        <f>IFERROR(Tabulka1[[#This Row],[Bedna / paleta č.]],"")</f>
        <v/>
      </c>
      <c r="C112" s="55" t="str">
        <f>IFERROR(Tabulka1[[#This Row],[Krabice / Balení č.]],"")</f>
        <v/>
      </c>
      <c r="D112" s="56" t="str">
        <f>IFERROR(Tabulka1[[#This Row],[Číslo svítidla]],"")</f>
        <v/>
      </c>
      <c r="E112" s="56" t="str">
        <f>IFERROR(Tabulka1[[#This Row],[Obsah]],"")</f>
        <v/>
      </c>
      <c r="F112" s="58" t="str">
        <f>IFERROR(Tabulka1[[#This Row],[Počet]],"")</f>
        <v/>
      </c>
      <c r="G112" s="58" t="str">
        <f>IFERROR(Tabulka1[[#This Row],[Počet ND]],"")</f>
        <v/>
      </c>
      <c r="H112" s="59" t="str">
        <f>IFERROR(Tabulka1[[#This Row],[MJ]],"")</f>
        <v/>
      </c>
      <c r="I112" s="57" t="str">
        <f>IFERROR(Tabulka1[[#This Row],[El. Norma]],"")</f>
        <v/>
      </c>
      <c r="J112" s="57" t="str">
        <f>IFERROR(Tabulka1[[#This Row],[Vnější rozměry (mm)]],"")</f>
        <v/>
      </c>
      <c r="K112" s="49" t="str">
        <f>IFERROR(Tabulka1[[#This Row],[Váha (kg)]],"")</f>
        <v/>
      </c>
    </row>
    <row r="113" spans="1:11" x14ac:dyDescent="0.25">
      <c r="A113" s="53" t="str" cm="1">
        <f t="array" ref="A113">IFERROR(_xlfn.IFS(Tabulka1[[#This Row],[Typ]]="Paleta","Pallet",Tabulka1[[#This Row],[Typ]]="Bedna","Crate",Tabulka1[[#This Row],[Typ]]="",""),"")</f>
        <v/>
      </c>
      <c r="B113" s="54" t="str">
        <f>IFERROR(Tabulka1[[#This Row],[Bedna / paleta č.]],"")</f>
        <v/>
      </c>
      <c r="C113" s="55" t="str">
        <f>IFERROR(Tabulka1[[#This Row],[Krabice / Balení č.]],"")</f>
        <v/>
      </c>
      <c r="D113" s="56" t="str">
        <f>IFERROR(Tabulka1[[#This Row],[Číslo svítidla]],"")</f>
        <v/>
      </c>
      <c r="E113" s="56" t="str">
        <f>IFERROR(Tabulka1[[#This Row],[Obsah]],"")</f>
        <v/>
      </c>
      <c r="F113" s="58" t="str">
        <f>IFERROR(Tabulka1[[#This Row],[Počet]],"")</f>
        <v/>
      </c>
      <c r="G113" s="58" t="str">
        <f>IFERROR(Tabulka1[[#This Row],[Počet ND]],"")</f>
        <v/>
      </c>
      <c r="H113" s="59" t="str">
        <f>IFERROR(Tabulka1[[#This Row],[MJ]],"")</f>
        <v/>
      </c>
      <c r="I113" s="57" t="str">
        <f>IFERROR(Tabulka1[[#This Row],[El. Norma]],"")</f>
        <v/>
      </c>
      <c r="J113" s="57" t="str">
        <f>IFERROR(Tabulka1[[#This Row],[Vnější rozměry (mm)]],"")</f>
        <v/>
      </c>
      <c r="K113" s="49" t="str">
        <f>IFERROR(Tabulka1[[#This Row],[Váha (kg)]],"")</f>
        <v/>
      </c>
    </row>
    <row r="114" spans="1:11" x14ac:dyDescent="0.25">
      <c r="A114" s="53" t="str" cm="1">
        <f t="array" ref="A114">IFERROR(_xlfn.IFS(Tabulka1[[#This Row],[Typ]]="Paleta","Pallet",Tabulka1[[#This Row],[Typ]]="Bedna","Crate",Tabulka1[[#This Row],[Typ]]="",""),"")</f>
        <v/>
      </c>
      <c r="B114" s="54" t="str">
        <f>IFERROR(Tabulka1[[#This Row],[Bedna / paleta č.]],"")</f>
        <v/>
      </c>
      <c r="C114" s="55" t="str">
        <f>IFERROR(Tabulka1[[#This Row],[Krabice / Balení č.]],"")</f>
        <v/>
      </c>
      <c r="D114" s="56" t="str">
        <f>IFERROR(Tabulka1[[#This Row],[Číslo svítidla]],"")</f>
        <v/>
      </c>
      <c r="E114" s="56" t="str">
        <f>IFERROR(Tabulka1[[#This Row],[Obsah]],"")</f>
        <v/>
      </c>
      <c r="F114" s="58" t="str">
        <f>IFERROR(Tabulka1[[#This Row],[Počet]],"")</f>
        <v/>
      </c>
      <c r="G114" s="58" t="str">
        <f>IFERROR(Tabulka1[[#This Row],[Počet ND]],"")</f>
        <v/>
      </c>
      <c r="H114" s="59" t="str">
        <f>IFERROR(Tabulka1[[#This Row],[MJ]],"")</f>
        <v/>
      </c>
      <c r="I114" s="57" t="str">
        <f>IFERROR(Tabulka1[[#This Row],[El. Norma]],"")</f>
        <v/>
      </c>
      <c r="J114" s="57" t="str">
        <f>IFERROR(Tabulka1[[#This Row],[Vnější rozměry (mm)]],"")</f>
        <v/>
      </c>
      <c r="K114" s="49" t="str">
        <f>IFERROR(Tabulka1[[#This Row],[Váha (kg)]],"")</f>
        <v/>
      </c>
    </row>
    <row r="115" spans="1:11" x14ac:dyDescent="0.25">
      <c r="A115" s="53" t="str" cm="1">
        <f t="array" ref="A115">IFERROR(_xlfn.IFS(Tabulka1[[#This Row],[Typ]]="Paleta","Pallet",Tabulka1[[#This Row],[Typ]]="Bedna","Crate",Tabulka1[[#This Row],[Typ]]="",""),"")</f>
        <v/>
      </c>
      <c r="B115" s="54" t="str">
        <f>IFERROR(Tabulka1[[#This Row],[Bedna / paleta č.]],"")</f>
        <v/>
      </c>
      <c r="C115" s="55" t="str">
        <f>IFERROR(Tabulka1[[#This Row],[Krabice / Balení č.]],"")</f>
        <v/>
      </c>
      <c r="D115" s="56" t="str">
        <f>IFERROR(Tabulka1[[#This Row],[Číslo svítidla]],"")</f>
        <v/>
      </c>
      <c r="E115" s="56" t="str">
        <f>IFERROR(Tabulka1[[#This Row],[Obsah]],"")</f>
        <v/>
      </c>
      <c r="F115" s="58" t="str">
        <f>IFERROR(Tabulka1[[#This Row],[Počet]],"")</f>
        <v/>
      </c>
      <c r="G115" s="58" t="str">
        <f>IFERROR(Tabulka1[[#This Row],[Počet ND]],"")</f>
        <v/>
      </c>
      <c r="H115" s="59" t="str">
        <f>IFERROR(Tabulka1[[#This Row],[MJ]],"")</f>
        <v/>
      </c>
      <c r="I115" s="57" t="str">
        <f>IFERROR(Tabulka1[[#This Row],[El. Norma]],"")</f>
        <v/>
      </c>
      <c r="J115" s="57" t="str">
        <f>IFERROR(Tabulka1[[#This Row],[Vnější rozměry (mm)]],"")</f>
        <v/>
      </c>
      <c r="K115" s="49" t="str">
        <f>IFERROR(Tabulka1[[#This Row],[Váha (kg)]],"")</f>
        <v/>
      </c>
    </row>
    <row r="116" spans="1:11" x14ac:dyDescent="0.25">
      <c r="A116" s="53" t="str" cm="1">
        <f t="array" ref="A116">IFERROR(_xlfn.IFS(Tabulka1[[#This Row],[Typ]]="Paleta","Pallet",Tabulka1[[#This Row],[Typ]]="Bedna","Crate",Tabulka1[[#This Row],[Typ]]="",""),"")</f>
        <v/>
      </c>
      <c r="B116" s="54" t="str">
        <f>IFERROR(Tabulka1[[#This Row],[Bedna / paleta č.]],"")</f>
        <v/>
      </c>
      <c r="C116" s="55" t="str">
        <f>IFERROR(Tabulka1[[#This Row],[Krabice / Balení č.]],"")</f>
        <v/>
      </c>
      <c r="D116" s="56" t="str">
        <f>IFERROR(Tabulka1[[#This Row],[Číslo svítidla]],"")</f>
        <v/>
      </c>
      <c r="E116" s="56" t="str">
        <f>IFERROR(Tabulka1[[#This Row],[Obsah]],"")</f>
        <v/>
      </c>
      <c r="F116" s="58" t="str">
        <f>IFERROR(Tabulka1[[#This Row],[Počet]],"")</f>
        <v/>
      </c>
      <c r="G116" s="58" t="str">
        <f>IFERROR(Tabulka1[[#This Row],[Počet ND]],"")</f>
        <v/>
      </c>
      <c r="H116" s="59" t="str">
        <f>IFERROR(Tabulka1[[#This Row],[MJ]],"")</f>
        <v/>
      </c>
      <c r="I116" s="57" t="str">
        <f>IFERROR(Tabulka1[[#This Row],[El. Norma]],"")</f>
        <v/>
      </c>
      <c r="J116" s="57" t="str">
        <f>IFERROR(Tabulka1[[#This Row],[Vnější rozměry (mm)]],"")</f>
        <v/>
      </c>
      <c r="K116" s="49" t="str">
        <f>IFERROR(Tabulka1[[#This Row],[Váha (kg)]],"")</f>
        <v/>
      </c>
    </row>
    <row r="117" spans="1:11" x14ac:dyDescent="0.25">
      <c r="A117" s="53" t="str" cm="1">
        <f t="array" ref="A117">IFERROR(_xlfn.IFS(Tabulka1[[#This Row],[Typ]]="Paleta","Pallet",Tabulka1[[#This Row],[Typ]]="Bedna","Crate",Tabulka1[[#This Row],[Typ]]="",""),"")</f>
        <v/>
      </c>
      <c r="B117" s="54" t="str">
        <f>IFERROR(Tabulka1[[#This Row],[Bedna / paleta č.]],"")</f>
        <v/>
      </c>
      <c r="C117" s="55" t="str">
        <f>IFERROR(Tabulka1[[#This Row],[Krabice / Balení č.]],"")</f>
        <v/>
      </c>
      <c r="D117" s="56" t="str">
        <f>IFERROR(Tabulka1[[#This Row],[Číslo svítidla]],"")</f>
        <v/>
      </c>
      <c r="E117" s="56" t="str">
        <f>IFERROR(Tabulka1[[#This Row],[Obsah]],"")</f>
        <v/>
      </c>
      <c r="F117" s="58" t="str">
        <f>IFERROR(Tabulka1[[#This Row],[Počet]],"")</f>
        <v/>
      </c>
      <c r="G117" s="58" t="str">
        <f>IFERROR(Tabulka1[[#This Row],[Počet ND]],"")</f>
        <v/>
      </c>
      <c r="H117" s="59" t="str">
        <f>IFERROR(Tabulka1[[#This Row],[MJ]],"")</f>
        <v/>
      </c>
      <c r="I117" s="57" t="str">
        <f>IFERROR(Tabulka1[[#This Row],[El. Norma]],"")</f>
        <v/>
      </c>
      <c r="J117" s="57" t="str">
        <f>IFERROR(Tabulka1[[#This Row],[Vnější rozměry (mm)]],"")</f>
        <v/>
      </c>
      <c r="K117" s="49" t="str">
        <f>IFERROR(Tabulka1[[#This Row],[Váha (kg)]],"")</f>
        <v/>
      </c>
    </row>
    <row r="118" spans="1:11" x14ac:dyDescent="0.25">
      <c r="A118" s="53" t="str" cm="1">
        <f t="array" ref="A118">IFERROR(_xlfn.IFS(Tabulka1[[#This Row],[Typ]]="Paleta","Pallet",Tabulka1[[#This Row],[Typ]]="Bedna","Crate",Tabulka1[[#This Row],[Typ]]="",""),"")</f>
        <v/>
      </c>
      <c r="B118" s="54" t="str">
        <f>IFERROR(Tabulka1[[#This Row],[Bedna / paleta č.]],"")</f>
        <v/>
      </c>
      <c r="C118" s="55" t="str">
        <f>IFERROR(Tabulka1[[#This Row],[Krabice / Balení č.]],"")</f>
        <v/>
      </c>
      <c r="D118" s="56" t="str">
        <f>IFERROR(Tabulka1[[#This Row],[Číslo svítidla]],"")</f>
        <v/>
      </c>
      <c r="E118" s="56" t="str">
        <f>IFERROR(Tabulka1[[#This Row],[Obsah]],"")</f>
        <v/>
      </c>
      <c r="F118" s="58" t="str">
        <f>IFERROR(Tabulka1[[#This Row],[Počet]],"")</f>
        <v/>
      </c>
      <c r="G118" s="58" t="str">
        <f>IFERROR(Tabulka1[[#This Row],[Počet ND]],"")</f>
        <v/>
      </c>
      <c r="H118" s="59" t="str">
        <f>IFERROR(Tabulka1[[#This Row],[MJ]],"")</f>
        <v/>
      </c>
      <c r="I118" s="57" t="str">
        <f>IFERROR(Tabulka1[[#This Row],[El. Norma]],"")</f>
        <v/>
      </c>
      <c r="J118" s="57" t="str">
        <f>IFERROR(Tabulka1[[#This Row],[Vnější rozměry (mm)]],"")</f>
        <v/>
      </c>
      <c r="K118" s="49" t="str">
        <f>IFERROR(Tabulka1[[#This Row],[Váha (kg)]],"")</f>
        <v/>
      </c>
    </row>
    <row r="119" spans="1:11" x14ac:dyDescent="0.25">
      <c r="A119" s="53" t="str" cm="1">
        <f t="array" ref="A119">IFERROR(_xlfn.IFS(Tabulka1[[#This Row],[Typ]]="Paleta","Pallet",Tabulka1[[#This Row],[Typ]]="Bedna","Crate",Tabulka1[[#This Row],[Typ]]="",""),"")</f>
        <v/>
      </c>
      <c r="B119" s="54" t="str">
        <f>IFERROR(Tabulka1[[#This Row],[Bedna / paleta č.]],"")</f>
        <v/>
      </c>
      <c r="C119" s="55" t="str">
        <f>IFERROR(Tabulka1[[#This Row],[Krabice / Balení č.]],"")</f>
        <v/>
      </c>
      <c r="D119" s="56" t="str">
        <f>IFERROR(Tabulka1[[#This Row],[Číslo svítidla]],"")</f>
        <v/>
      </c>
      <c r="E119" s="56" t="str">
        <f>IFERROR(Tabulka1[[#This Row],[Obsah]],"")</f>
        <v/>
      </c>
      <c r="F119" s="58" t="str">
        <f>IFERROR(Tabulka1[[#This Row],[Počet]],"")</f>
        <v/>
      </c>
      <c r="G119" s="58" t="str">
        <f>IFERROR(Tabulka1[[#This Row],[Počet ND]],"")</f>
        <v/>
      </c>
      <c r="H119" s="59" t="str">
        <f>IFERROR(Tabulka1[[#This Row],[MJ]],"")</f>
        <v/>
      </c>
      <c r="I119" s="57" t="str">
        <f>IFERROR(Tabulka1[[#This Row],[El. Norma]],"")</f>
        <v/>
      </c>
      <c r="J119" s="57" t="str">
        <f>IFERROR(Tabulka1[[#This Row],[Vnější rozměry (mm)]],"")</f>
        <v/>
      </c>
      <c r="K119" s="49" t="str">
        <f>IFERROR(Tabulka1[[#This Row],[Váha (kg)]],"")</f>
        <v/>
      </c>
    </row>
    <row r="120" spans="1:11" x14ac:dyDescent="0.25">
      <c r="A120" s="53" t="str" cm="1">
        <f t="array" ref="A120">IFERROR(_xlfn.IFS(Tabulka1[[#This Row],[Typ]]="Paleta","Pallet",Tabulka1[[#This Row],[Typ]]="Bedna","Crate",Tabulka1[[#This Row],[Typ]]="",""),"")</f>
        <v/>
      </c>
      <c r="B120" s="54" t="str">
        <f>IFERROR(Tabulka1[[#This Row],[Bedna / paleta č.]],"")</f>
        <v/>
      </c>
      <c r="C120" s="55" t="str">
        <f>IFERROR(Tabulka1[[#This Row],[Krabice / Balení č.]],"")</f>
        <v/>
      </c>
      <c r="D120" s="56" t="str">
        <f>IFERROR(Tabulka1[[#This Row],[Číslo svítidla]],"")</f>
        <v/>
      </c>
      <c r="E120" s="56" t="str">
        <f>IFERROR(Tabulka1[[#This Row],[Obsah]],"")</f>
        <v/>
      </c>
      <c r="F120" s="58" t="str">
        <f>IFERROR(Tabulka1[[#This Row],[Počet]],"")</f>
        <v/>
      </c>
      <c r="G120" s="58" t="str">
        <f>IFERROR(Tabulka1[[#This Row],[Počet ND]],"")</f>
        <v/>
      </c>
      <c r="H120" s="59" t="str">
        <f>IFERROR(Tabulka1[[#This Row],[MJ]],"")</f>
        <v/>
      </c>
      <c r="I120" s="57" t="str">
        <f>IFERROR(Tabulka1[[#This Row],[El. Norma]],"")</f>
        <v/>
      </c>
      <c r="J120" s="57" t="str">
        <f>IFERROR(Tabulka1[[#This Row],[Vnější rozměry (mm)]],"")</f>
        <v/>
      </c>
      <c r="K120" s="49" t="str">
        <f>IFERROR(Tabulka1[[#This Row],[Váha (kg)]],"")</f>
        <v/>
      </c>
    </row>
    <row r="121" spans="1:11" x14ac:dyDescent="0.25">
      <c r="A121" s="53" t="str" cm="1">
        <f t="array" ref="A121">IFERROR(_xlfn.IFS(Tabulka1[[#This Row],[Typ]]="Paleta","Pallet",Tabulka1[[#This Row],[Typ]]="Bedna","Crate",Tabulka1[[#This Row],[Typ]]="",""),"")</f>
        <v/>
      </c>
      <c r="B121" s="54" t="str">
        <f>IFERROR(Tabulka1[[#This Row],[Bedna / paleta č.]],"")</f>
        <v/>
      </c>
      <c r="C121" s="55" t="str">
        <f>IFERROR(Tabulka1[[#This Row],[Krabice / Balení č.]],"")</f>
        <v/>
      </c>
      <c r="D121" s="56" t="str">
        <f>IFERROR(Tabulka1[[#This Row],[Číslo svítidla]],"")</f>
        <v/>
      </c>
      <c r="E121" s="56" t="str">
        <f>IFERROR(Tabulka1[[#This Row],[Obsah]],"")</f>
        <v/>
      </c>
      <c r="F121" s="58" t="str">
        <f>IFERROR(Tabulka1[[#This Row],[Počet]],"")</f>
        <v/>
      </c>
      <c r="G121" s="58" t="str">
        <f>IFERROR(Tabulka1[[#This Row],[Počet ND]],"")</f>
        <v/>
      </c>
      <c r="H121" s="59" t="str">
        <f>IFERROR(Tabulka1[[#This Row],[MJ]],"")</f>
        <v/>
      </c>
      <c r="I121" s="57" t="str">
        <f>IFERROR(Tabulka1[[#This Row],[El. Norma]],"")</f>
        <v/>
      </c>
      <c r="J121" s="57" t="str">
        <f>IFERROR(Tabulka1[[#This Row],[Vnější rozměry (mm)]],"")</f>
        <v/>
      </c>
      <c r="K121" s="49" t="str">
        <f>IFERROR(Tabulka1[[#This Row],[Váha (kg)]],"")</f>
        <v/>
      </c>
    </row>
    <row r="122" spans="1:11" x14ac:dyDescent="0.25">
      <c r="A122" s="53" t="str" cm="1">
        <f t="array" ref="A122">IFERROR(_xlfn.IFS(Tabulka1[[#This Row],[Typ]]="Paleta","Pallet",Tabulka1[[#This Row],[Typ]]="Bedna","Crate",Tabulka1[[#This Row],[Typ]]="",""),"")</f>
        <v/>
      </c>
      <c r="B122" s="54" t="str">
        <f>IFERROR(Tabulka1[[#This Row],[Bedna / paleta č.]],"")</f>
        <v/>
      </c>
      <c r="C122" s="55" t="str">
        <f>IFERROR(Tabulka1[[#This Row],[Krabice / Balení č.]],"")</f>
        <v/>
      </c>
      <c r="D122" s="56" t="str">
        <f>IFERROR(Tabulka1[[#This Row],[Číslo svítidla]],"")</f>
        <v/>
      </c>
      <c r="E122" s="56" t="str">
        <f>IFERROR(Tabulka1[[#This Row],[Obsah]],"")</f>
        <v/>
      </c>
      <c r="F122" s="58" t="str">
        <f>IFERROR(Tabulka1[[#This Row],[Počet]],"")</f>
        <v/>
      </c>
      <c r="G122" s="58" t="str">
        <f>IFERROR(Tabulka1[[#This Row],[Počet ND]],"")</f>
        <v/>
      </c>
      <c r="H122" s="59" t="str">
        <f>IFERROR(Tabulka1[[#This Row],[MJ]],"")</f>
        <v/>
      </c>
      <c r="I122" s="57" t="str">
        <f>IFERROR(Tabulka1[[#This Row],[El. Norma]],"")</f>
        <v/>
      </c>
      <c r="J122" s="57" t="str">
        <f>IFERROR(Tabulka1[[#This Row],[Vnější rozměry (mm)]],"")</f>
        <v/>
      </c>
      <c r="K122" s="49" t="str">
        <f>IFERROR(Tabulka1[[#This Row],[Váha (kg)]],"")</f>
        <v/>
      </c>
    </row>
    <row r="123" spans="1:11" x14ac:dyDescent="0.25">
      <c r="A123" s="53" t="str" cm="1">
        <f t="array" ref="A123">IFERROR(_xlfn.IFS(Tabulka1[[#This Row],[Typ]]="Paleta","Pallet",Tabulka1[[#This Row],[Typ]]="Bedna","Crate",Tabulka1[[#This Row],[Typ]]="",""),"")</f>
        <v/>
      </c>
      <c r="B123" s="54" t="str">
        <f>IFERROR(Tabulka1[[#This Row],[Bedna / paleta č.]],"")</f>
        <v/>
      </c>
      <c r="C123" s="55" t="str">
        <f>IFERROR(Tabulka1[[#This Row],[Krabice / Balení č.]],"")</f>
        <v/>
      </c>
      <c r="D123" s="56" t="str">
        <f>IFERROR(Tabulka1[[#This Row],[Číslo svítidla]],"")</f>
        <v/>
      </c>
      <c r="E123" s="56" t="str">
        <f>IFERROR(Tabulka1[[#This Row],[Obsah]],"")</f>
        <v/>
      </c>
      <c r="F123" s="58" t="str">
        <f>IFERROR(Tabulka1[[#This Row],[Počet]],"")</f>
        <v/>
      </c>
      <c r="G123" s="58" t="str">
        <f>IFERROR(Tabulka1[[#This Row],[Počet ND]],"")</f>
        <v/>
      </c>
      <c r="H123" s="59" t="str">
        <f>IFERROR(Tabulka1[[#This Row],[MJ]],"")</f>
        <v/>
      </c>
      <c r="I123" s="57" t="str">
        <f>IFERROR(Tabulka1[[#This Row],[El. Norma]],"")</f>
        <v/>
      </c>
      <c r="J123" s="57" t="str">
        <f>IFERROR(Tabulka1[[#This Row],[Vnější rozměry (mm)]],"")</f>
        <v/>
      </c>
      <c r="K123" s="49" t="str">
        <f>IFERROR(Tabulka1[[#This Row],[Váha (kg)]],"")</f>
        <v/>
      </c>
    </row>
    <row r="124" spans="1:11" x14ac:dyDescent="0.25">
      <c r="A124" s="53" t="str" cm="1">
        <f t="array" ref="A124">IFERROR(_xlfn.IFS(Tabulka1[[#This Row],[Typ]]="Paleta","Pallet",Tabulka1[[#This Row],[Typ]]="Bedna","Crate",Tabulka1[[#This Row],[Typ]]="",""),"")</f>
        <v/>
      </c>
      <c r="B124" s="54" t="str">
        <f>IFERROR(Tabulka1[[#This Row],[Bedna / paleta č.]],"")</f>
        <v/>
      </c>
      <c r="C124" s="55" t="str">
        <f>IFERROR(Tabulka1[[#This Row],[Krabice / Balení č.]],"")</f>
        <v/>
      </c>
      <c r="D124" s="56" t="str">
        <f>IFERROR(Tabulka1[[#This Row],[Číslo svítidla]],"")</f>
        <v/>
      </c>
      <c r="E124" s="56" t="str">
        <f>IFERROR(Tabulka1[[#This Row],[Obsah]],"")</f>
        <v/>
      </c>
      <c r="F124" s="58" t="str">
        <f>IFERROR(Tabulka1[[#This Row],[Počet]],"")</f>
        <v/>
      </c>
      <c r="G124" s="58" t="str">
        <f>IFERROR(Tabulka1[[#This Row],[Počet ND]],"")</f>
        <v/>
      </c>
      <c r="H124" s="59" t="str">
        <f>IFERROR(Tabulka1[[#This Row],[MJ]],"")</f>
        <v/>
      </c>
      <c r="I124" s="57" t="str">
        <f>IFERROR(Tabulka1[[#This Row],[El. Norma]],"")</f>
        <v/>
      </c>
      <c r="J124" s="57" t="str">
        <f>IFERROR(Tabulka1[[#This Row],[Vnější rozměry (mm)]],"")</f>
        <v/>
      </c>
      <c r="K124" s="49" t="str">
        <f>IFERROR(Tabulka1[[#This Row],[Váha (kg)]],"")</f>
        <v/>
      </c>
    </row>
    <row r="125" spans="1:11" x14ac:dyDescent="0.25">
      <c r="A125" s="53" t="str" cm="1">
        <f t="array" ref="A125">IFERROR(_xlfn.IFS(Tabulka1[[#This Row],[Typ]]="Paleta","Pallet",Tabulka1[[#This Row],[Typ]]="Bedna","Crate",Tabulka1[[#This Row],[Typ]]="",""),"")</f>
        <v/>
      </c>
      <c r="B125" s="54" t="str">
        <f>IFERROR(Tabulka1[[#This Row],[Bedna / paleta č.]],"")</f>
        <v/>
      </c>
      <c r="C125" s="55" t="str">
        <f>IFERROR(Tabulka1[[#This Row],[Krabice / Balení č.]],"")</f>
        <v/>
      </c>
      <c r="D125" s="56" t="str">
        <f>IFERROR(Tabulka1[[#This Row],[Číslo svítidla]],"")</f>
        <v/>
      </c>
      <c r="E125" s="56" t="str">
        <f>IFERROR(Tabulka1[[#This Row],[Obsah]],"")</f>
        <v/>
      </c>
      <c r="F125" s="58" t="str">
        <f>IFERROR(Tabulka1[[#This Row],[Počet]],"")</f>
        <v/>
      </c>
      <c r="G125" s="58" t="str">
        <f>IFERROR(Tabulka1[[#This Row],[Počet ND]],"")</f>
        <v/>
      </c>
      <c r="H125" s="59" t="str">
        <f>IFERROR(Tabulka1[[#This Row],[MJ]],"")</f>
        <v/>
      </c>
      <c r="I125" s="57" t="str">
        <f>IFERROR(Tabulka1[[#This Row],[El. Norma]],"")</f>
        <v/>
      </c>
      <c r="J125" s="57" t="str">
        <f>IFERROR(Tabulka1[[#This Row],[Vnější rozměry (mm)]],"")</f>
        <v/>
      </c>
      <c r="K125" s="49" t="str">
        <f>IFERROR(Tabulka1[[#This Row],[Váha (kg)]],"")</f>
        <v/>
      </c>
    </row>
    <row r="126" spans="1:11" x14ac:dyDescent="0.25">
      <c r="A126" s="53" t="str" cm="1">
        <f t="array" ref="A126">IFERROR(_xlfn.IFS(Tabulka1[[#This Row],[Typ]]="Paleta","Pallet",Tabulka1[[#This Row],[Typ]]="Bedna","Crate",Tabulka1[[#This Row],[Typ]]="",""),"")</f>
        <v/>
      </c>
      <c r="B126" s="54" t="str">
        <f>IFERROR(Tabulka1[[#This Row],[Bedna / paleta č.]],"")</f>
        <v/>
      </c>
      <c r="C126" s="55" t="str">
        <f>IFERROR(Tabulka1[[#This Row],[Krabice / Balení č.]],"")</f>
        <v/>
      </c>
      <c r="D126" s="56" t="str">
        <f>IFERROR(Tabulka1[[#This Row],[Číslo svítidla]],"")</f>
        <v/>
      </c>
      <c r="E126" s="56" t="str">
        <f>IFERROR(Tabulka1[[#This Row],[Obsah]],"")</f>
        <v/>
      </c>
      <c r="F126" s="58" t="str">
        <f>IFERROR(Tabulka1[[#This Row],[Počet]],"")</f>
        <v/>
      </c>
      <c r="G126" s="58" t="str">
        <f>IFERROR(Tabulka1[[#This Row],[Počet ND]],"")</f>
        <v/>
      </c>
      <c r="H126" s="59" t="str">
        <f>IFERROR(Tabulka1[[#This Row],[MJ]],"")</f>
        <v/>
      </c>
      <c r="I126" s="57" t="str">
        <f>IFERROR(Tabulka1[[#This Row],[El. Norma]],"")</f>
        <v/>
      </c>
      <c r="J126" s="57" t="str">
        <f>IFERROR(Tabulka1[[#This Row],[Vnější rozměry (mm)]],"")</f>
        <v/>
      </c>
      <c r="K126" s="49" t="str">
        <f>IFERROR(Tabulka1[[#This Row],[Váha (kg)]],"")</f>
        <v/>
      </c>
    </row>
    <row r="127" spans="1:11" x14ac:dyDescent="0.25">
      <c r="A127" s="53" t="str" cm="1">
        <f t="array" ref="A127">IFERROR(_xlfn.IFS(Tabulka1[[#This Row],[Typ]]="Paleta","Pallet",Tabulka1[[#This Row],[Typ]]="Bedna","Crate",Tabulka1[[#This Row],[Typ]]="",""),"")</f>
        <v/>
      </c>
      <c r="B127" s="54" t="str">
        <f>IFERROR(Tabulka1[[#This Row],[Bedna / paleta č.]],"")</f>
        <v/>
      </c>
      <c r="C127" s="55" t="str">
        <f>IFERROR(Tabulka1[[#This Row],[Krabice / Balení č.]],"")</f>
        <v/>
      </c>
      <c r="D127" s="56" t="str">
        <f>IFERROR(Tabulka1[[#This Row],[Číslo svítidla]],"")</f>
        <v/>
      </c>
      <c r="E127" s="56" t="str">
        <f>IFERROR(Tabulka1[[#This Row],[Obsah]],"")</f>
        <v/>
      </c>
      <c r="F127" s="58" t="str">
        <f>IFERROR(Tabulka1[[#This Row],[Počet]],"")</f>
        <v/>
      </c>
      <c r="G127" s="58" t="str">
        <f>IFERROR(Tabulka1[[#This Row],[Počet ND]],"")</f>
        <v/>
      </c>
      <c r="H127" s="59" t="str">
        <f>IFERROR(Tabulka1[[#This Row],[MJ]],"")</f>
        <v/>
      </c>
      <c r="I127" s="57" t="str">
        <f>IFERROR(Tabulka1[[#This Row],[El. Norma]],"")</f>
        <v/>
      </c>
      <c r="J127" s="57" t="str">
        <f>IFERROR(Tabulka1[[#This Row],[Vnější rozměry (mm)]],"")</f>
        <v/>
      </c>
      <c r="K127" s="49" t="str">
        <f>IFERROR(Tabulka1[[#This Row],[Váha (kg)]],"")</f>
        <v/>
      </c>
    </row>
    <row r="128" spans="1:11" x14ac:dyDescent="0.25">
      <c r="A128" s="53" t="str" cm="1">
        <f t="array" ref="A128">IFERROR(_xlfn.IFS(Tabulka1[[#This Row],[Typ]]="Paleta","Pallet",Tabulka1[[#This Row],[Typ]]="Bedna","Crate",Tabulka1[[#This Row],[Typ]]="",""),"")</f>
        <v/>
      </c>
      <c r="B128" s="54" t="str">
        <f>IFERROR(Tabulka1[[#This Row],[Bedna / paleta č.]],"")</f>
        <v/>
      </c>
      <c r="C128" s="55" t="str">
        <f>IFERROR(Tabulka1[[#This Row],[Krabice / Balení č.]],"")</f>
        <v/>
      </c>
      <c r="D128" s="56" t="str">
        <f>IFERROR(Tabulka1[[#This Row],[Číslo svítidla]],"")</f>
        <v/>
      </c>
      <c r="E128" s="56" t="str">
        <f>IFERROR(Tabulka1[[#This Row],[Obsah]],"")</f>
        <v/>
      </c>
      <c r="F128" s="58" t="str">
        <f>IFERROR(Tabulka1[[#This Row],[Počet]],"")</f>
        <v/>
      </c>
      <c r="G128" s="58" t="str">
        <f>IFERROR(Tabulka1[[#This Row],[Počet ND]],"")</f>
        <v/>
      </c>
      <c r="H128" s="59" t="str">
        <f>IFERROR(Tabulka1[[#This Row],[MJ]],"")</f>
        <v/>
      </c>
      <c r="I128" s="57" t="str">
        <f>IFERROR(Tabulka1[[#This Row],[El. Norma]],"")</f>
        <v/>
      </c>
      <c r="J128" s="57" t="str">
        <f>IFERROR(Tabulka1[[#This Row],[Vnější rozměry (mm)]],"")</f>
        <v/>
      </c>
      <c r="K128" s="49" t="str">
        <f>IFERROR(Tabulka1[[#This Row],[Váha (kg)]],"")</f>
        <v/>
      </c>
    </row>
    <row r="129" spans="1:11" x14ac:dyDescent="0.25">
      <c r="A129" s="53" t="str" cm="1">
        <f t="array" ref="A129">IFERROR(_xlfn.IFS(Tabulka1[[#This Row],[Typ]]="Paleta","Pallet",Tabulka1[[#This Row],[Typ]]="Bedna","Crate",Tabulka1[[#This Row],[Typ]]="",""),"")</f>
        <v/>
      </c>
      <c r="B129" s="54" t="str">
        <f>IFERROR(Tabulka1[[#This Row],[Bedna / paleta č.]],"")</f>
        <v/>
      </c>
      <c r="C129" s="55" t="str">
        <f>IFERROR(Tabulka1[[#This Row],[Krabice / Balení č.]],"")</f>
        <v/>
      </c>
      <c r="D129" s="56" t="str">
        <f>IFERROR(Tabulka1[[#This Row],[Číslo svítidla]],"")</f>
        <v/>
      </c>
      <c r="E129" s="56" t="str">
        <f>IFERROR(Tabulka1[[#This Row],[Obsah]],"")</f>
        <v/>
      </c>
      <c r="F129" s="58" t="str">
        <f>IFERROR(Tabulka1[[#This Row],[Počet]],"")</f>
        <v/>
      </c>
      <c r="G129" s="58" t="str">
        <f>IFERROR(Tabulka1[[#This Row],[Počet ND]],"")</f>
        <v/>
      </c>
      <c r="H129" s="59" t="str">
        <f>IFERROR(Tabulka1[[#This Row],[MJ]],"")</f>
        <v/>
      </c>
      <c r="I129" s="57" t="str">
        <f>IFERROR(Tabulka1[[#This Row],[El. Norma]],"")</f>
        <v/>
      </c>
      <c r="J129" s="57" t="str">
        <f>IFERROR(Tabulka1[[#This Row],[Vnější rozměry (mm)]],"")</f>
        <v/>
      </c>
      <c r="K129" s="49" t="str">
        <f>IFERROR(Tabulka1[[#This Row],[Váha (kg)]],"")</f>
        <v/>
      </c>
    </row>
  </sheetData>
  <mergeCells count="7">
    <mergeCell ref="A1:K1"/>
    <mergeCell ref="B2:C2"/>
    <mergeCell ref="G2:K5"/>
    <mergeCell ref="B3:C3"/>
    <mergeCell ref="B4:C4"/>
    <mergeCell ref="B5:C5"/>
    <mergeCell ref="D3:F5"/>
  </mergeCells>
  <conditionalFormatting sqref="A8:B129">
    <cfRule type="expression" dxfId="12" priority="7">
      <formula>ISEVEN($B8)</formula>
    </cfRule>
    <cfRule type="expression" dxfId="11" priority="8">
      <formula>ISODD($B8)</formula>
    </cfRule>
  </conditionalFormatting>
  <conditionalFormatting sqref="C8:K129">
    <cfRule type="expression" dxfId="10" priority="3">
      <formula>AND(ISEVEN($B8),ISEVEN($C8))</formula>
    </cfRule>
    <cfRule type="expression" dxfId="9" priority="4">
      <formula>AND(ISEVEN($B8),ISODD($C8))</formula>
    </cfRule>
    <cfRule type="expression" dxfId="8" priority="5">
      <formula>AND(ISODD($B8),ISODD($C8))</formula>
    </cfRule>
    <cfRule type="expression" dxfId="7" priority="6">
      <formula>AND(ISODD($B8),ISEVEN($C8))</formula>
    </cfRule>
  </conditionalFormatting>
  <conditionalFormatting sqref="A7:K129">
    <cfRule type="containsBlanks" dxfId="6" priority="9">
      <formula>LEN(TRIM(A7))=0</formula>
    </cfRule>
  </conditionalFormatting>
  <dataValidations count="6">
    <dataValidation type="custom" allowBlank="1" showInputMessage="1" showErrorMessage="1" sqref="B4:C4" xr:uid="{00000000-0002-0000-0200-000000000000}">
      <formula1>LEN(B4&lt;10)</formula1>
    </dataValidation>
    <dataValidation type="whole" errorStyle="information" allowBlank="1" showErrorMessage="1" errorTitle="Hodnota musí být celé číslo" error="Ve sloupci Krabice/balení č. musí být celé číslo." promptTitle="Pořadové číslo krabice / balení" prompt="Ve sloupci Krabice/balení č. musí být celé číslo." sqref="C8:C129" xr:uid="{00000000-0002-0000-0200-000001000000}">
      <formula1>1</formula1>
      <formula2>99</formula2>
    </dataValidation>
    <dataValidation type="whole" errorStyle="information" allowBlank="1" showErrorMessage="1" errorTitle="Hodnota musí být celé číslo" error="Ve sloupci Bedna/paleta č. musí být celé číslo." promptTitle="Pořadové číslo palety nebo bedny" prompt="Ve sloupci Bedna/paleta č. musí být celé číslo." sqref="B8:B129" xr:uid="{00000000-0002-0000-0200-000002000000}">
      <formula1>1</formula1>
      <formula2>99</formula2>
    </dataValidation>
    <dataValidation type="decimal" allowBlank="1" showInputMessage="1" showErrorMessage="1" sqref="K8:K129" xr:uid="{00000000-0002-0000-0200-000003000000}">
      <formula1>0</formula1>
      <formula2>99999999999</formula2>
    </dataValidation>
    <dataValidation type="decimal" allowBlank="1" showInputMessage="1" showErrorMessage="1" sqref="G8:G129" xr:uid="{00000000-0002-0000-0200-000004000000}">
      <formula1>0</formula1>
      <formula2>9999999999999</formula2>
    </dataValidation>
    <dataValidation type="decimal" allowBlank="1" showInputMessage="1" showErrorMessage="1" sqref="F8:F129" xr:uid="{00000000-0002-0000-0200-000005000000}">
      <formula1>0</formula1>
      <formula2>9999999999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83" fitToHeight="0" orientation="portrait" r:id="rId1"/>
  <ignoredErrors>
    <ignoredError sqref="B2:B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3"/>
  <sheetViews>
    <sheetView workbookViewId="0">
      <selection activeCell="A8" sqref="A8"/>
    </sheetView>
  </sheetViews>
  <sheetFormatPr defaultRowHeight="15" x14ac:dyDescent="0.25"/>
  <sheetData>
    <row r="2" spans="1:1" x14ac:dyDescent="0.25">
      <c r="A2" t="s">
        <v>49</v>
      </c>
    </row>
    <row r="3" spans="1:1" x14ac:dyDescent="0.25">
      <c r="A3" t="s">
        <v>50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3"/>
  <dimension ref="A1:A6"/>
  <sheetViews>
    <sheetView workbookViewId="0">
      <selection activeCell="B3" sqref="B3"/>
    </sheetView>
  </sheetViews>
  <sheetFormatPr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4"/>
  <dimension ref="A1:A4"/>
  <sheetViews>
    <sheetView workbookViewId="0">
      <selection activeCell="C14" sqref="C14"/>
    </sheetView>
  </sheetViews>
  <sheetFormatPr defaultRowHeight="15" x14ac:dyDescent="0.25"/>
  <sheetData>
    <row r="1" spans="1:1" x14ac:dyDescent="0.25">
      <c r="A1" t="s">
        <v>33</v>
      </c>
    </row>
    <row r="2" spans="1:1" x14ac:dyDescent="0.25">
      <c r="A2" t="s">
        <v>34</v>
      </c>
    </row>
    <row r="3" spans="1:1" x14ac:dyDescent="0.25">
      <c r="A3" t="s">
        <v>35</v>
      </c>
    </row>
    <row r="4" spans="1:1" x14ac:dyDescent="0.25">
      <c r="A4" t="s">
        <v>36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5"/>
  <dimension ref="A1:J21"/>
  <sheetViews>
    <sheetView workbookViewId="0">
      <selection activeCell="H2" sqref="H2"/>
    </sheetView>
  </sheetViews>
  <sheetFormatPr defaultRowHeight="15" x14ac:dyDescent="0.25"/>
  <cols>
    <col min="1" max="1" width="20.5703125" customWidth="1"/>
    <col min="2" max="2" width="110.42578125" customWidth="1"/>
    <col min="3" max="3" width="22.5703125" customWidth="1"/>
    <col min="4" max="4" width="24.42578125" customWidth="1"/>
    <col min="5" max="5" width="13.140625" customWidth="1"/>
    <col min="6" max="6" width="29.28515625" customWidth="1"/>
    <col min="7" max="8" width="18.5703125" bestFit="1" customWidth="1"/>
  </cols>
  <sheetData>
    <row r="1" spans="1:10" x14ac:dyDescent="0.25">
      <c r="A1" t="s">
        <v>23</v>
      </c>
      <c r="B1" t="s">
        <v>24</v>
      </c>
      <c r="C1" t="s">
        <v>27</v>
      </c>
      <c r="D1" t="s">
        <v>28</v>
      </c>
      <c r="E1" t="s">
        <v>25</v>
      </c>
      <c r="F1" t="s">
        <v>26</v>
      </c>
      <c r="G1" t="s">
        <v>32</v>
      </c>
      <c r="H1" t="s">
        <v>46</v>
      </c>
      <c r="I1" t="s">
        <v>47</v>
      </c>
      <c r="J1" t="s">
        <v>48</v>
      </c>
    </row>
    <row r="2" spans="1:10" x14ac:dyDescent="0.25">
      <c r="A2" s="13" t="str" cm="1">
        <f t="array" ref="A2">INDEX(Tabulka1[Sloučit/za balení],MATCH(0,COUNTIF($A$1:A1,Tabulka1[Sloučit/za balení]),0))</f>
        <v>1-1</v>
      </c>
      <c r="B2" t="str">
        <f>VLOOKUP(A2,Tabulka1[[Sloučit/za balení]:[Text štítku]],5,FALSE)</f>
        <v xml:space="preserve">Skleněná tyč 50/1500mm (12x + 0x)
</v>
      </c>
      <c r="C2" t="str">
        <f>MID(A2,1,FIND("-",A2)-1)</f>
        <v>1</v>
      </c>
      <c r="D2">
        <f t="shared" ref="D2:D21" si="0">VALUE(MID(A2,FIND("-",A2)+1,10))</f>
        <v>1</v>
      </c>
      <c r="E2">
        <f>Vzor!$L$3</f>
        <v>3</v>
      </c>
      <c r="F2" cm="1">
        <f t="array" ref="F2">MAX(IF(IFERROR(Tabulka2[paleta/bedna č.],999)=IFERROR(C2,999),test))</f>
        <v>12</v>
      </c>
      <c r="G2">
        <f>VLOOKUP(Tabulka2[[#This Row],[Balení]],Tabulka1[[Sloučit/za balení]:[produkt]],6,FALSE)</f>
        <v>0</v>
      </c>
      <c r="H2" t="str">
        <f>VLOOKUP(Tabulka2[[#This Row],[Balení]],Tabulka1[[#All],[Sloučit/za balení]:[typ2]],7,FALSE)</f>
        <v>Bedna</v>
      </c>
      <c r="I2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2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Balení:1/12
</v>
      </c>
    </row>
    <row r="3" spans="1:10" x14ac:dyDescent="0.25">
      <c r="A3" s="13" t="str" cm="1">
        <f t="array" ref="A3">INDEX(Tabulka1[Sloučit/za balení],MATCH(0,COUNTIF($A$1:A2,Tabulka1[Sloučit/za balení]),0))</f>
        <v>1-2</v>
      </c>
      <c r="B3" t="str">
        <f>VLOOKUP(A3,Tabulka1[[Sloučit/za balení]:[Text štítku]],5,FALSE)</f>
        <v xml:space="preserve">Skleněná tyč 50/1500mm (12x + 0x)
</v>
      </c>
      <c r="C3" t="str">
        <f t="shared" ref="C3:C21" si="1">MID(A3,1,FIND("-",A3)-1)</f>
        <v>1</v>
      </c>
      <c r="D3">
        <f t="shared" si="0"/>
        <v>2</v>
      </c>
      <c r="E3">
        <f>Vzor!$L$3</f>
        <v>3</v>
      </c>
      <c r="F3" cm="1">
        <f t="array" ref="F3">MAX(IF(IFERROR(Tabulka2[paleta/bedna č.],999)=IFERROR(C3,999),test))</f>
        <v>12</v>
      </c>
      <c r="G3">
        <f>VLOOKUP(Tabulka2[[#This Row],[Balení]],Tabulka1[[Sloučit/za balení]:[produkt]],6,FALSE)</f>
        <v>0</v>
      </c>
      <c r="H3" t="str">
        <f>VLOOKUP(Tabulka2[[#This Row],[Balení]],Tabulka1[[#All],[Sloučit/za balení]:[typ2]],7,FALSE)</f>
        <v>Bedna</v>
      </c>
      <c r="I3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3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Balení:2/12
</v>
      </c>
    </row>
    <row r="4" spans="1:10" x14ac:dyDescent="0.25">
      <c r="A4" s="13" t="str" cm="1">
        <f t="array" ref="A4">INDEX(Tabulka1[Sloučit/za balení],MATCH(0,COUNTIF($A$1:A3,Tabulka1[Sloučit/za balení]),0))</f>
        <v>1-3</v>
      </c>
      <c r="B4" t="str">
        <f>VLOOKUP(A4,Tabulka1[[Sloučit/za balení]:[Text štítku]],5,FALSE)</f>
        <v xml:space="preserve">Skleněná tyč 50/1500mm (12x + 0x)
</v>
      </c>
      <c r="C4" t="str">
        <f t="shared" si="1"/>
        <v>1</v>
      </c>
      <c r="D4">
        <f t="shared" si="0"/>
        <v>3</v>
      </c>
      <c r="E4">
        <f>Vzor!$L$3</f>
        <v>3</v>
      </c>
      <c r="F4" cm="1">
        <f t="array" ref="F4">MAX(IF(IFERROR(Tabulka2[paleta/bedna č.],999)=IFERROR(C4,999),test))</f>
        <v>12</v>
      </c>
      <c r="G4">
        <f>VLOOKUP(Tabulka2[[#This Row],[Balení]],Tabulka1[[Sloučit/za balení]:[produkt]],6,FALSE)</f>
        <v>0</v>
      </c>
      <c r="H4" t="str">
        <f>VLOOKUP(Tabulka2[[#This Row],[Balení]],Tabulka1[[#All],[Sloučit/za balení]:[typ2]],7,FALSE)</f>
        <v>Bedna</v>
      </c>
      <c r="I4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4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Balení:3/12
</v>
      </c>
    </row>
    <row r="5" spans="1:10" x14ac:dyDescent="0.25">
      <c r="A5" s="13" t="str" cm="1">
        <f t="array" ref="A5">INDEX(Tabulka1[Sloučit/za balení],MATCH(0,COUNTIF($A$1:A4,Tabulka1[Sloučit/za balení]),0))</f>
        <v>1-4</v>
      </c>
      <c r="B5" t="str">
        <f>VLOOKUP(A5,Tabulka1[[Sloučit/za balení]:[Text štítku]],5,FALSE)</f>
        <v xml:space="preserve">Skleněná tyč 50/1500mm (12x + 0x)
</v>
      </c>
      <c r="C5" t="str">
        <f t="shared" si="1"/>
        <v>1</v>
      </c>
      <c r="D5">
        <f t="shared" si="0"/>
        <v>4</v>
      </c>
      <c r="E5">
        <f>Vzor!$L$3</f>
        <v>3</v>
      </c>
      <c r="F5" cm="1">
        <f t="array" ref="F5">MAX(IF(IFERROR(Tabulka2[paleta/bedna č.],999)=IFERROR(C5,999),test))</f>
        <v>12</v>
      </c>
      <c r="G5">
        <f>VLOOKUP(Tabulka2[[#This Row],[Balení]],Tabulka1[[Sloučit/za balení]:[produkt]],6,FALSE)</f>
        <v>0</v>
      </c>
      <c r="H5" t="str">
        <f>VLOOKUP(Tabulka2[[#This Row],[Balení]],Tabulka1[[#All],[Sloučit/za balení]:[typ2]],7,FALSE)</f>
        <v>Bedna</v>
      </c>
      <c r="I5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5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Balení:4/12
</v>
      </c>
    </row>
    <row r="6" spans="1:10" x14ac:dyDescent="0.25">
      <c r="A6" s="13" t="str" cm="1">
        <f t="array" ref="A6">INDEX(Tabulka1[Sloučit/za balení],MATCH(0,COUNTIF($A$1:A5,Tabulka1[Sloučit/za balení]),0))</f>
        <v>1-5</v>
      </c>
      <c r="B6" t="str">
        <f>VLOOKUP(A6,Tabulka1[[Sloučit/za balení]:[Text štítku]],5,FALSE)</f>
        <v xml:space="preserve">Skleněná tyč 50/1500mm (12x + 0x)
</v>
      </c>
      <c r="C6" t="str">
        <f t="shared" si="1"/>
        <v>1</v>
      </c>
      <c r="D6">
        <f t="shared" si="0"/>
        <v>5</v>
      </c>
      <c r="E6">
        <f>Vzor!$L$3</f>
        <v>3</v>
      </c>
      <c r="F6" cm="1">
        <f t="array" ref="F6">MAX(IF(IFERROR(Tabulka2[paleta/bedna č.],999)=IFERROR(C6,999),test))</f>
        <v>12</v>
      </c>
      <c r="G6">
        <f>VLOOKUP(Tabulka2[[#This Row],[Balení]],Tabulka1[[Sloučit/za balení]:[produkt]],6,FALSE)</f>
        <v>0</v>
      </c>
      <c r="H6" t="str">
        <f>VLOOKUP(Tabulka2[[#This Row],[Balení]],Tabulka1[[#All],[Sloučit/za balení]:[typ2]],7,FALSE)</f>
        <v>Bedna</v>
      </c>
      <c r="I6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6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Balení:5/12
</v>
      </c>
    </row>
    <row r="7" spans="1:10" x14ac:dyDescent="0.25">
      <c r="A7" s="13" t="str" cm="1">
        <f t="array" ref="A7">INDEX(Tabulka1[Sloučit/za balení],MATCH(0,COUNTIF($A$1:A6,Tabulka1[Sloučit/za balení]),0))</f>
        <v>1-6</v>
      </c>
      <c r="B7" t="str">
        <f>VLOOKUP(A7,Tabulka1[[Sloučit/za balení]:[Text štítku]],5,FALSE)</f>
        <v xml:space="preserve">Skleněná tyč 50/1500mm (12x + 0x)
</v>
      </c>
      <c r="C7" t="str">
        <f t="shared" si="1"/>
        <v>1</v>
      </c>
      <c r="D7">
        <f t="shared" si="0"/>
        <v>6</v>
      </c>
      <c r="E7">
        <f>Vzor!$L$3</f>
        <v>3</v>
      </c>
      <c r="F7" cm="1">
        <f t="array" ref="F7">MAX(IF(IFERROR(Tabulka2[paleta/bedna č.],999)=IFERROR(C7,999),test))</f>
        <v>12</v>
      </c>
      <c r="G7">
        <f>VLOOKUP(Tabulka2[[#This Row],[Balení]],Tabulka1[[Sloučit/za balení]:[produkt]],6,FALSE)</f>
        <v>0</v>
      </c>
      <c r="H7" t="str">
        <f>VLOOKUP(Tabulka2[[#This Row],[Balení]],Tabulka1[[#All],[Sloučit/za balení]:[typ2]],7,FALSE)</f>
        <v>Bedna</v>
      </c>
      <c r="I7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7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Balení:6/12
</v>
      </c>
    </row>
    <row r="8" spans="1:10" x14ac:dyDescent="0.25">
      <c r="A8" s="13" t="str" cm="1">
        <f t="array" ref="A8">INDEX(Tabulka1[Sloučit/za balení],MATCH(0,COUNTIF($A$1:A7,Tabulka1[Sloučit/za balení]),0))</f>
        <v>1-7</v>
      </c>
      <c r="B8" t="str">
        <f>VLOOKUP(A8,Tabulka1[[Sloučit/za balení]:[Text štítku]],5,FALSE)</f>
        <v xml:space="preserve">Skleněná tyč 50/1500mm (12x + 0x)
</v>
      </c>
      <c r="C8" t="str">
        <f t="shared" si="1"/>
        <v>1</v>
      </c>
      <c r="D8">
        <f t="shared" si="0"/>
        <v>7</v>
      </c>
      <c r="E8">
        <f>Vzor!$L$3</f>
        <v>3</v>
      </c>
      <c r="F8" cm="1">
        <f t="array" ref="F8">MAX(IF(IFERROR(Tabulka2[paleta/bedna č.],999)=IFERROR(C8,999),test))</f>
        <v>12</v>
      </c>
      <c r="G8">
        <f>VLOOKUP(Tabulka2[[#This Row],[Balení]],Tabulka1[[Sloučit/za balení]:[produkt]],6,FALSE)</f>
        <v>0</v>
      </c>
      <c r="H8" t="str">
        <f>VLOOKUP(Tabulka2[[#This Row],[Balení]],Tabulka1[[#All],[Sloučit/za balení]:[typ2]],7,FALSE)</f>
        <v>Bedna</v>
      </c>
      <c r="I8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8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Balení:7/12
</v>
      </c>
    </row>
    <row r="9" spans="1:10" x14ac:dyDescent="0.25">
      <c r="A9" s="13" t="str" cm="1">
        <f t="array" ref="A9">INDEX(Tabulka1[Sloučit/za balení],MATCH(0,COUNTIF($A$1:A8,Tabulka1[Sloučit/za balení]),0))</f>
        <v>1-8</v>
      </c>
      <c r="B9" t="str">
        <f>VLOOKUP(A9,Tabulka1[[Sloučit/za balení]:[Text štítku]],5,FALSE)</f>
        <v xml:space="preserve">Skleněná tyč 50/1500mm (12x + 0x)
</v>
      </c>
      <c r="C9" t="str">
        <f t="shared" si="1"/>
        <v>1</v>
      </c>
      <c r="D9">
        <f t="shared" si="0"/>
        <v>8</v>
      </c>
      <c r="E9">
        <f>Vzor!$L$3</f>
        <v>3</v>
      </c>
      <c r="F9" cm="1">
        <f t="array" ref="F9">MAX(IF(IFERROR(Tabulka2[paleta/bedna č.],999)=IFERROR(C9,999),test))</f>
        <v>12</v>
      </c>
      <c r="G9">
        <f>VLOOKUP(Tabulka2[[#This Row],[Balení]],Tabulka1[[Sloučit/za balení]:[produkt]],6,FALSE)</f>
        <v>0</v>
      </c>
      <c r="H9" t="str">
        <f>VLOOKUP(Tabulka2[[#This Row],[Balení]],Tabulka1[[#All],[Sloučit/za balení]:[typ2]],7,FALSE)</f>
        <v>Bedna</v>
      </c>
      <c r="I9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9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Balení:8/12
</v>
      </c>
    </row>
    <row r="10" spans="1:10" x14ac:dyDescent="0.25">
      <c r="A10" s="13" t="str" cm="1">
        <f t="array" ref="A10">INDEX(Tabulka1[Sloučit/za balení],MATCH(0,COUNTIF($A$1:A9,Tabulka1[Sloučit/za balení]),0))</f>
        <v>1-9</v>
      </c>
      <c r="B10" t="str">
        <f>VLOOKUP(A10,Tabulka1[[Sloučit/za balení]:[Text štítku]],5,FALSE)</f>
        <v xml:space="preserve">Skleněná tyč 50/1500mm (12x + 0x)
</v>
      </c>
      <c r="C10" t="str">
        <f t="shared" si="1"/>
        <v>1</v>
      </c>
      <c r="D10">
        <f t="shared" si="0"/>
        <v>9</v>
      </c>
      <c r="E10">
        <f>Vzor!$L$3</f>
        <v>3</v>
      </c>
      <c r="F10" cm="1">
        <f t="array" ref="F10">MAX(IF(IFERROR(Tabulka2[paleta/bedna č.],999)=IFERROR(C10,999),test))</f>
        <v>12</v>
      </c>
      <c r="G10">
        <f>VLOOKUP(Tabulka2[[#This Row],[Balení]],Tabulka1[[Sloučit/za balení]:[produkt]],6,FALSE)</f>
        <v>0</v>
      </c>
      <c r="H10" t="str">
        <f>VLOOKUP(Tabulka2[[#This Row],[Balení]],Tabulka1[[#All],[Sloučit/za balení]:[typ2]],7,FALSE)</f>
        <v>Bedna</v>
      </c>
      <c r="I10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10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Balení:9/12
</v>
      </c>
    </row>
    <row r="11" spans="1:10" x14ac:dyDescent="0.25">
      <c r="A11" s="13" t="str" cm="1">
        <f t="array" ref="A11">INDEX(Tabulka1[Sloučit/za balení],MATCH(0,COUNTIF($A$1:A10,Tabulka1[Sloučit/za balení]),0))</f>
        <v>1-10</v>
      </c>
      <c r="B11" t="str">
        <f>VLOOKUP(A11,Tabulka1[[Sloučit/za balení]:[Text štítku]],5,FALSE)</f>
        <v xml:space="preserve">Skleněná tyč 50/1500mm (12x + 0x)
</v>
      </c>
      <c r="C11" t="str">
        <f t="shared" si="1"/>
        <v>1</v>
      </c>
      <c r="D11">
        <f t="shared" si="0"/>
        <v>10</v>
      </c>
      <c r="E11">
        <f>Vzor!$L$3</f>
        <v>3</v>
      </c>
      <c r="F11" cm="1">
        <f t="array" ref="F11">MAX(IF(IFERROR(Tabulka2[paleta/bedna č.],999)=IFERROR(C11,999),test))</f>
        <v>12</v>
      </c>
      <c r="G11">
        <f>VLOOKUP(Tabulka2[[#This Row],[Balení]],Tabulka1[[Sloučit/za balení]:[produkt]],6,FALSE)</f>
        <v>0</v>
      </c>
      <c r="H11" t="str">
        <f>VLOOKUP(Tabulka2[[#This Row],[Balení]],Tabulka1[[#All],[Sloučit/za balení]:[typ2]],7,FALSE)</f>
        <v>Bedna</v>
      </c>
      <c r="I11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11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Balení:10/12
</v>
      </c>
    </row>
    <row r="12" spans="1:10" x14ac:dyDescent="0.25">
      <c r="A12" s="13" t="str" cm="1">
        <f t="array" ref="A12">INDEX(Tabulka1[Sloučit/za balení],MATCH(0,COUNTIF($A$1:A11,Tabulka1[Sloučit/za balení]),0))</f>
        <v>1-11</v>
      </c>
      <c r="B12" t="str">
        <f>VLOOKUP(A12,Tabulka1[[Sloučit/za balení]:[Text štítku]],5,FALSE)</f>
        <v xml:space="preserve">Skleněná tyč 50/1500mm (12x + 0x)
</v>
      </c>
      <c r="C12" t="str">
        <f t="shared" si="1"/>
        <v>1</v>
      </c>
      <c r="D12">
        <f t="shared" si="0"/>
        <v>11</v>
      </c>
      <c r="E12">
        <f>Vzor!$L$3</f>
        <v>3</v>
      </c>
      <c r="F12" cm="1">
        <f t="array" ref="F12">MAX(IF(IFERROR(Tabulka2[paleta/bedna č.],999)=IFERROR(C12,999),test))</f>
        <v>12</v>
      </c>
      <c r="G12">
        <f>VLOOKUP(Tabulka2[[#This Row],[Balení]],Tabulka1[[Sloučit/za balení]:[produkt]],6,FALSE)</f>
        <v>0</v>
      </c>
      <c r="H12" t="str">
        <f>VLOOKUP(Tabulka2[[#This Row],[Balení]],Tabulka1[[#All],[Sloučit/za balení]:[typ2]],7,FALSE)</f>
        <v>Bedna</v>
      </c>
      <c r="I12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12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Balení:11/12
</v>
      </c>
    </row>
    <row r="13" spans="1:10" x14ac:dyDescent="0.25">
      <c r="A13" s="13" t="str" cm="1">
        <f t="array" ref="A13">INDEX(Tabulka1[Sloučit/za balení],MATCH(0,COUNTIF($A$1:A12,Tabulka1[Sloučit/za balení]),0))</f>
        <v>1-12</v>
      </c>
      <c r="B13" t="str">
        <f>VLOOKUP(A13,Tabulka1[[Sloučit/za balení]:[Text štítku]],5,FALSE)</f>
        <v xml:space="preserve">Skleněná tyč 50/1500mm (12x + 0x)
</v>
      </c>
      <c r="C13" t="str">
        <f t="shared" si="1"/>
        <v>1</v>
      </c>
      <c r="D13">
        <f t="shared" si="0"/>
        <v>12</v>
      </c>
      <c r="E13">
        <f>Vzor!$L$3</f>
        <v>3</v>
      </c>
      <c r="F13" cm="1">
        <f t="array" ref="F13">MAX(IF(IFERROR(Tabulka2[paleta/bedna č.],999)=IFERROR(C13,999),test))</f>
        <v>12</v>
      </c>
      <c r="G13">
        <f>VLOOKUP(Tabulka2[[#This Row],[Balení]],Tabulka1[[Sloučit/za balení]:[produkt]],6,FALSE)</f>
        <v>0</v>
      </c>
      <c r="H13" t="str">
        <f>VLOOKUP(Tabulka2[[#This Row],[Balení]],Tabulka1[[#All],[Sloučit/za balení]:[typ2]],7,FALSE)</f>
        <v>Bedna</v>
      </c>
      <c r="I13" s="20" t="str">
        <f>SUBSTITUTE(SUBSTITUTE(SUBSTITUTE(SUBSTITUTE(SUBSTITUTE(SUBSTITUTE(UPPER(Tabulka2[[#This Row],[Obsah balení]]),"Ě","E"),"Č","C"),"Š","S"),"Ř","R"),"Ž","Z"),"Ý","Y")</f>
        <v xml:space="preserve">SKLENENÁ TYC 50/1500MM (12X + 0X)
</v>
      </c>
      <c r="J13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Bedna:1/3 - Balení:12/12
</v>
      </c>
    </row>
    <row r="14" spans="1:10" x14ac:dyDescent="0.25">
      <c r="A14" s="13" t="str" cm="1">
        <f t="array" ref="A14">INDEX(Tabulka1[Sloučit/za balení],MATCH(0,COUNTIF($A$1:A13,Tabulka1[Sloučit/za balení]),0))</f>
        <v>2-13</v>
      </c>
      <c r="B14" t="str">
        <f>VLOOKUP(A14,Tabulka1[[Sloučit/za balení]:[Text štítku]],5,FALSE)</f>
        <v xml:space="preserve">Skleněná tyč 50/1000mm (12x + 0x)
</v>
      </c>
      <c r="C14" t="str">
        <f t="shared" si="1"/>
        <v>2</v>
      </c>
      <c r="D14">
        <f t="shared" si="0"/>
        <v>13</v>
      </c>
      <c r="E14">
        <f>Vzor!$L$3</f>
        <v>3</v>
      </c>
      <c r="F14" cm="1">
        <f t="array" ref="F14">MAX(IF(IFERROR(Tabulka2[paleta/bedna č.],999)=IFERROR(C14,999),test))</f>
        <v>20</v>
      </c>
      <c r="G14">
        <f>VLOOKUP(Tabulka2[[#This Row],[Balení]],Tabulka1[[Sloučit/za balení]:[produkt]],6,FALSE)</f>
        <v>0</v>
      </c>
      <c r="H14" t="str">
        <f>VLOOKUP(Tabulka2[[#This Row],[Balení]],Tabulka1[[#All],[Sloučit/za balení]:[typ2]],7,FALSE)</f>
        <v>Bedna</v>
      </c>
      <c r="I14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4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Balení:13/20
</v>
      </c>
    </row>
    <row r="15" spans="1:10" x14ac:dyDescent="0.25">
      <c r="A15" s="13" t="str" cm="1">
        <f t="array" ref="A15">INDEX(Tabulka1[Sloučit/za balení],MATCH(0,COUNTIF($A$1:A14,Tabulka1[Sloučit/za balení]),0))</f>
        <v>2-14</v>
      </c>
      <c r="B15" t="str">
        <f>VLOOKUP(A15,Tabulka1[[Sloučit/za balení]:[Text štítku]],5,FALSE)</f>
        <v xml:space="preserve">Skleněná tyč 50/1000mm (12x + 0x)
</v>
      </c>
      <c r="C15" t="str">
        <f t="shared" si="1"/>
        <v>2</v>
      </c>
      <c r="D15">
        <f t="shared" si="0"/>
        <v>14</v>
      </c>
      <c r="E15">
        <f>Vzor!$L$3</f>
        <v>3</v>
      </c>
      <c r="F15" cm="1">
        <f t="array" ref="F15">MAX(IF(IFERROR(Tabulka2[paleta/bedna č.],999)=IFERROR(C15,999),test))</f>
        <v>20</v>
      </c>
      <c r="G15">
        <f>VLOOKUP(Tabulka2[[#This Row],[Balení]],Tabulka1[[Sloučit/za balení]:[produkt]],6,FALSE)</f>
        <v>0</v>
      </c>
      <c r="H15" t="str">
        <f>VLOOKUP(Tabulka2[[#This Row],[Balení]],Tabulka1[[#All],[Sloučit/za balení]:[typ2]],7,FALSE)</f>
        <v>Bedna</v>
      </c>
      <c r="I15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5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Balení:14/20
</v>
      </c>
    </row>
    <row r="16" spans="1:10" x14ac:dyDescent="0.25">
      <c r="A16" s="13" t="str" cm="1">
        <f t="array" ref="A16">INDEX(Tabulka1[Sloučit/za balení],MATCH(0,COUNTIF($A$1:A15,Tabulka1[Sloučit/za balení]),0))</f>
        <v>2-15</v>
      </c>
      <c r="B16" t="str">
        <f>VLOOKUP(A16,Tabulka1[[Sloučit/za balení]:[Text štítku]],5,FALSE)</f>
        <v xml:space="preserve">Skleněná tyč 50/1000mm (12x + 0x)
</v>
      </c>
      <c r="C16" t="str">
        <f t="shared" si="1"/>
        <v>2</v>
      </c>
      <c r="D16">
        <f t="shared" si="0"/>
        <v>15</v>
      </c>
      <c r="E16">
        <f>Vzor!$L$3</f>
        <v>3</v>
      </c>
      <c r="F16" cm="1">
        <f t="array" ref="F16">MAX(IF(IFERROR(Tabulka2[paleta/bedna č.],999)=IFERROR(C16,999),test))</f>
        <v>20</v>
      </c>
      <c r="G16">
        <f>VLOOKUP(Tabulka2[[#This Row],[Balení]],Tabulka1[[Sloučit/za balení]:[produkt]],6,FALSE)</f>
        <v>0</v>
      </c>
      <c r="H16" t="str">
        <f>VLOOKUP(Tabulka2[[#This Row],[Balení]],Tabulka1[[#All],[Sloučit/za balení]:[typ2]],7,FALSE)</f>
        <v>Bedna</v>
      </c>
      <c r="I16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6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Balení:15/20
</v>
      </c>
    </row>
    <row r="17" spans="1:10" x14ac:dyDescent="0.25">
      <c r="A17" s="13" t="str" cm="1">
        <f t="array" ref="A17">INDEX(Tabulka1[Sloučit/za balení],MATCH(0,COUNTIF($A$1:A16,Tabulka1[Sloučit/za balení]),0))</f>
        <v>2-16</v>
      </c>
      <c r="B17" t="str">
        <f>VLOOKUP(A17,Tabulka1[[Sloučit/za balení]:[Text štítku]],5,FALSE)</f>
        <v xml:space="preserve">Skleněná tyč 50/1000mm (12x + 0x)
</v>
      </c>
      <c r="C17" t="str">
        <f t="shared" si="1"/>
        <v>2</v>
      </c>
      <c r="D17">
        <f t="shared" si="0"/>
        <v>16</v>
      </c>
      <c r="E17">
        <f>Vzor!$L$3</f>
        <v>3</v>
      </c>
      <c r="F17" cm="1">
        <f t="array" ref="F17">MAX(IF(IFERROR(Tabulka2[paleta/bedna č.],999)=IFERROR(C17,999),test))</f>
        <v>20</v>
      </c>
      <c r="G17">
        <f>VLOOKUP(Tabulka2[[#This Row],[Balení]],Tabulka1[[Sloučit/za balení]:[produkt]],6,FALSE)</f>
        <v>0</v>
      </c>
      <c r="H17" t="str">
        <f>VLOOKUP(Tabulka2[[#This Row],[Balení]],Tabulka1[[#All],[Sloučit/za balení]:[typ2]],7,FALSE)</f>
        <v>Bedna</v>
      </c>
      <c r="I17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7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Balení:16/20
</v>
      </c>
    </row>
    <row r="18" spans="1:10" x14ac:dyDescent="0.25">
      <c r="A18" s="13" t="str" cm="1">
        <f t="array" ref="A18">INDEX(Tabulka1[Sloučit/za balení],MATCH(0,COUNTIF($A$1:A17,Tabulka1[Sloučit/za balení]),0))</f>
        <v>2-17</v>
      </c>
      <c r="B18" t="str">
        <f>VLOOKUP(A18,Tabulka1[[Sloučit/za balení]:[Text štítku]],5,FALSE)</f>
        <v xml:space="preserve">Skleněná tyč 50/1000mm (12x + 0x)
</v>
      </c>
      <c r="C18" t="str">
        <f t="shared" si="1"/>
        <v>2</v>
      </c>
      <c r="D18">
        <f t="shared" si="0"/>
        <v>17</v>
      </c>
      <c r="E18">
        <f>Vzor!$L$3</f>
        <v>3</v>
      </c>
      <c r="F18" cm="1">
        <f t="array" ref="F18">MAX(IF(IFERROR(Tabulka2[paleta/bedna č.],999)=IFERROR(C18,999),test))</f>
        <v>20</v>
      </c>
      <c r="G18">
        <f>VLOOKUP(Tabulka2[[#This Row],[Balení]],Tabulka1[[Sloučit/za balení]:[produkt]],6,FALSE)</f>
        <v>0</v>
      </c>
      <c r="H18" t="str">
        <f>VLOOKUP(Tabulka2[[#This Row],[Balení]],Tabulka1[[#All],[Sloučit/za balení]:[typ2]],7,FALSE)</f>
        <v>Bedna</v>
      </c>
      <c r="I18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8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Balení:17/20
</v>
      </c>
    </row>
    <row r="19" spans="1:10" x14ac:dyDescent="0.25">
      <c r="A19" s="13" t="str" cm="1">
        <f t="array" ref="A19">INDEX(Tabulka1[Sloučit/za balení],MATCH(0,COUNTIF($A$1:A18,Tabulka1[Sloučit/za balení]),0))</f>
        <v>2-18</v>
      </c>
      <c r="B19" t="str">
        <f>VLOOKUP(A19,Tabulka1[[Sloučit/za balení]:[Text štítku]],5,FALSE)</f>
        <v xml:space="preserve">Skleněná tyč 50/1000mm (12x + 0x)
</v>
      </c>
      <c r="C19" t="str">
        <f t="shared" si="1"/>
        <v>2</v>
      </c>
      <c r="D19">
        <f t="shared" si="0"/>
        <v>18</v>
      </c>
      <c r="E19">
        <f>Vzor!$L$3</f>
        <v>3</v>
      </c>
      <c r="F19" cm="1">
        <f t="array" ref="F19">MAX(IF(IFERROR(Tabulka2[paleta/bedna č.],999)=IFERROR(C19,999),test))</f>
        <v>20</v>
      </c>
      <c r="G19">
        <f>VLOOKUP(Tabulka2[[#This Row],[Balení]],Tabulka1[[Sloučit/za balení]:[produkt]],6,FALSE)</f>
        <v>0</v>
      </c>
      <c r="H19" t="str">
        <f>VLOOKUP(Tabulka2[[#This Row],[Balení]],Tabulka1[[#All],[Sloučit/za balení]:[typ2]],7,FALSE)</f>
        <v>Bedna</v>
      </c>
      <c r="I19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19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Balení:18/20
</v>
      </c>
    </row>
    <row r="20" spans="1:10" x14ac:dyDescent="0.25">
      <c r="A20" s="13" t="str" cm="1">
        <f t="array" ref="A20">INDEX(Tabulka1[Sloučit/za balení],MATCH(0,COUNTIF($A$1:A19,Tabulka1[Sloučit/za balení]),0))</f>
        <v>2-19</v>
      </c>
      <c r="B20" t="str">
        <f>VLOOKUP(A20,Tabulka1[[Sloučit/za balení]:[Text štítku]],5,FALSE)</f>
        <v xml:space="preserve">Skleněná tyč 50/1000mm (12x + 0x)
</v>
      </c>
      <c r="C20" t="str">
        <f t="shared" si="1"/>
        <v>2</v>
      </c>
      <c r="D20">
        <f t="shared" si="0"/>
        <v>19</v>
      </c>
      <c r="E20">
        <f>Vzor!$L$3</f>
        <v>3</v>
      </c>
      <c r="F20" cm="1">
        <f t="array" ref="F20">MAX(IF(IFERROR(Tabulka2[paleta/bedna č.],999)=IFERROR(C20,999),test))</f>
        <v>20</v>
      </c>
      <c r="G20">
        <f>VLOOKUP(Tabulka2[[#This Row],[Balení]],Tabulka1[[Sloučit/za balení]:[produkt]],6,FALSE)</f>
        <v>0</v>
      </c>
      <c r="H20" t="str">
        <f>VLOOKUP(Tabulka2[[#This Row],[Balení]],Tabulka1[[#All],[Sloučit/za balení]:[typ2]],7,FALSE)</f>
        <v>Bedna</v>
      </c>
      <c r="I20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20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Balení:19/20
</v>
      </c>
    </row>
    <row r="21" spans="1:10" x14ac:dyDescent="0.25">
      <c r="A21" s="13" t="str" cm="1">
        <f t="array" ref="A21">INDEX(Tabulka1[Sloučit/za balení],MATCH(0,COUNTIF($A$1:A20,Tabulka1[Sloučit/za balení]),0))</f>
        <v>2-20</v>
      </c>
      <c r="B21" t="str">
        <f>VLOOKUP(A21,Tabulka1[[Sloučit/za balení]:[Text štítku]],5,FALSE)</f>
        <v xml:space="preserve">Skleněná tyč 50/1000mm (12x + 0x)
</v>
      </c>
      <c r="C21" t="str">
        <f t="shared" si="1"/>
        <v>2</v>
      </c>
      <c r="D21">
        <f t="shared" si="0"/>
        <v>20</v>
      </c>
      <c r="E21">
        <f>Vzor!$L$3</f>
        <v>3</v>
      </c>
      <c r="F21" cm="1">
        <f t="array" ref="F21">MAX(IF(IFERROR(Tabulka2[paleta/bedna č.],999)=IFERROR(C21,999),test))</f>
        <v>20</v>
      </c>
      <c r="G21">
        <f>VLOOKUP(Tabulka2[[#This Row],[Balení]],Tabulka1[[Sloučit/za balení]:[produkt]],6,FALSE)</f>
        <v>0</v>
      </c>
      <c r="H21" t="str">
        <f>VLOOKUP(Tabulka2[[#This Row],[Balení]],Tabulka1[[#All],[Sloučit/za balení]:[typ2]],7,FALSE)</f>
        <v>Bedna</v>
      </c>
      <c r="I21" s="20" t="str">
        <f>SUBSTITUTE(SUBSTITUTE(SUBSTITUTE(SUBSTITUTE(SUBSTITUTE(SUBSTITUTE(UPPER(Tabulka2[[#This Row],[Obsah balení]]),"Ě","E"),"Č","C"),"Š","S"),"Ř","R"),"Ž","Z"),"Ý","Y")</f>
        <v xml:space="preserve">SKLENENÁ TYC 50/1000MM (12X + 0X)
</v>
      </c>
      <c r="J21" s="20" t="str">
        <f>"Produkt:"&amp;Tabulka2[[#This Row],[prpodukt]]&amp;CHAR(10)&amp;Tabulka2[[#This Row],[typ]]&amp;":"&amp;Tabulka2[[#This Row],[paleta/bedna č.]]&amp;"/"&amp;Tabulka2[[#This Row],[počet palet]]&amp;" - "&amp;"Balení:"&amp;Tabulka2[[#This Row],[balení č.]]&amp;"/"&amp;Tabulka2[[#This Row],[počet balení]]&amp;CHAR(10)</f>
        <v xml:space="preserve">Produkt:0
Bedna:2/3 - Balení:20/20
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6"/>
  <dimension ref="A1:E7"/>
  <sheetViews>
    <sheetView workbookViewId="0">
      <selection activeCell="E2" sqref="E2:E7"/>
    </sheetView>
  </sheetViews>
  <sheetFormatPr defaultRowHeight="15" x14ac:dyDescent="0.25"/>
  <cols>
    <col min="1" max="1" width="25.28515625" customWidth="1"/>
  </cols>
  <sheetData>
    <row r="1" spans="1:5" x14ac:dyDescent="0.25">
      <c r="A1" t="e" cm="1">
        <f t="array" ref="A1">MAX(IF($C$2:$C$9=C2,$D$2:$D$9))</f>
        <v>#NAME?</v>
      </c>
    </row>
    <row r="2" spans="1:5" x14ac:dyDescent="0.25">
      <c r="C2">
        <v>1</v>
      </c>
      <c r="D2">
        <v>1</v>
      </c>
      <c r="E2" cm="1">
        <f t="array" ref="E2">MAX(IF(IFERROR($C$2:$C$9,999)=IFERROR(C2,999),$D$2:$D$9))</f>
        <v>3</v>
      </c>
    </row>
    <row r="3" spans="1:5" x14ac:dyDescent="0.25">
      <c r="C3">
        <v>1</v>
      </c>
      <c r="D3">
        <v>2</v>
      </c>
      <c r="E3" cm="1">
        <f t="array" ref="E3">MAX(IF(IFERROR($C$2:$C$9,999)=IFERROR(C3,999),$D$2:$D$9))</f>
        <v>3</v>
      </c>
    </row>
    <row r="4" spans="1:5" x14ac:dyDescent="0.25">
      <c r="C4">
        <v>1</v>
      </c>
      <c r="D4">
        <v>3</v>
      </c>
      <c r="E4" cm="1">
        <f t="array" ref="E4">MAX(IF(IFERROR($C$2:$C$9,999)=IFERROR(C4,999),$D$2:$D$9))</f>
        <v>3</v>
      </c>
    </row>
    <row r="5" spans="1:5" x14ac:dyDescent="0.25">
      <c r="C5">
        <v>2</v>
      </c>
      <c r="D5">
        <v>1</v>
      </c>
      <c r="E5" cm="1">
        <f t="array" ref="E5">MAX(IF(IFERROR($C$2:$C$9,999)=IFERROR(C5,999),$D$2:$D$9))</f>
        <v>1</v>
      </c>
    </row>
    <row r="6" spans="1:5" x14ac:dyDescent="0.25">
      <c r="C6">
        <v>3</v>
      </c>
      <c r="D6">
        <v>2</v>
      </c>
      <c r="E6" cm="1">
        <f t="array" ref="E6">MAX(IF(IFERROR($C$2:$C$9,999)=IFERROR(C6,999),$D$2:$D$9))</f>
        <v>2</v>
      </c>
    </row>
    <row r="7" spans="1:5" x14ac:dyDescent="0.25">
      <c r="C7" t="e" cm="1">
        <f t="array" ref="C7">kdw</f>
        <v>#NAME?</v>
      </c>
      <c r="D7">
        <v>3</v>
      </c>
      <c r="E7" cm="1">
        <f t="array" ref="E7">MAX(IF(IFERROR($C$2:$C$9,999)=IFERROR(C7,999),$D$2:$D$9))</f>
        <v>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7"/>
  <dimension ref="A1:A5"/>
  <sheetViews>
    <sheetView zoomScaleNormal="100" workbookViewId="0"/>
  </sheetViews>
  <sheetFormatPr defaultRowHeight="15" x14ac:dyDescent="0.25"/>
  <cols>
    <col min="1" max="1" width="24.42578125" customWidth="1"/>
  </cols>
  <sheetData>
    <row r="1" spans="1:1" x14ac:dyDescent="0.25">
      <c r="A1" s="4" t="s">
        <v>14</v>
      </c>
    </row>
    <row r="2" spans="1:1" x14ac:dyDescent="0.25">
      <c r="A2" s="4" t="s">
        <v>15</v>
      </c>
    </row>
    <row r="3" spans="1:1" x14ac:dyDescent="0.25">
      <c r="A3" s="4" t="s">
        <v>16</v>
      </c>
    </row>
    <row r="4" spans="1:1" x14ac:dyDescent="0.25">
      <c r="A4" s="4"/>
    </row>
    <row r="5" spans="1:1" x14ac:dyDescent="0.25">
      <c r="A5" s="4" t="s">
        <v>18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1FA5D9CD4D8648B28EE3D37E15C641" ma:contentTypeVersion="11" ma:contentTypeDescription="Create a new document." ma:contentTypeScope="" ma:versionID="1dc31e92a8baeecbc108a44009b8251d">
  <xsd:schema xmlns:xsd="http://www.w3.org/2001/XMLSchema" xmlns:xs="http://www.w3.org/2001/XMLSchema" xmlns:p="http://schemas.microsoft.com/office/2006/metadata/properties" xmlns:ns3="14687712-2631-4405-b23c-96c30c6ef89e" xmlns:ns4="7343b15d-13b4-487e-9b27-0a02d7773211" targetNamespace="http://schemas.microsoft.com/office/2006/metadata/properties" ma:root="true" ma:fieldsID="e22b0901ea51b32fb26ed7b80f65dc1e" ns3:_="" ns4:_="">
    <xsd:import namespace="14687712-2631-4405-b23c-96c30c6ef89e"/>
    <xsd:import namespace="7343b15d-13b4-487e-9b27-0a02d777321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687712-2631-4405-b23c-96c30c6ef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3b15d-13b4-487e-9b27-0a02d77732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3D400D1-90CC-4AB1-AF12-BF1D36D25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687712-2631-4405-b23c-96c30c6ef89e"/>
    <ds:schemaRef ds:uri="7343b15d-13b4-487e-9b27-0a02d77732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37972E-E3AD-45DA-8FD9-9943F19756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A57666-691B-482B-A611-3452B00B29DC}">
  <ds:schemaRefs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4687712-2631-4405-b23c-96c30c6ef89e"/>
    <ds:schemaRef ds:uri="7343b15d-13b4-487e-9b27-0a02d7773211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13</vt:i4>
      </vt:variant>
    </vt:vector>
  </HeadingPairs>
  <TitlesOfParts>
    <vt:vector size="22" baseType="lpstr">
      <vt:lpstr>Příklad</vt:lpstr>
      <vt:lpstr>Vzor</vt:lpstr>
      <vt:lpstr>Vzor EN</vt:lpstr>
      <vt:lpstr>Typ</vt:lpstr>
      <vt:lpstr>el. normy</vt:lpstr>
      <vt:lpstr>měrné jednotky</vt:lpstr>
      <vt:lpstr>Seznam štítků</vt:lpstr>
      <vt:lpstr>List1</vt:lpstr>
      <vt:lpstr>Obsah Kódu z NAV</vt:lpstr>
      <vt:lpstr>datum</vt:lpstr>
      <vt:lpstr>datum2</vt:lpstr>
      <vt:lpstr>jednotky</vt:lpstr>
      <vt:lpstr>Vzor!Názvy_tisku</vt:lpstr>
      <vt:lpstr>'Vzor EN'!Názvy_tisku</vt:lpstr>
      <vt:lpstr>normy</vt:lpstr>
      <vt:lpstr>Vzor!Oblast_tisku</vt:lpstr>
      <vt:lpstr>'Vzor EN'!Oblast_tisku</vt:lpstr>
      <vt:lpstr>palety</vt:lpstr>
      <vt:lpstr>projekt</vt:lpstr>
      <vt:lpstr>projekt2</vt:lpstr>
      <vt:lpstr>test</vt:lpstr>
      <vt:lpstr>typ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Štěpán Pultar</dc:creator>
  <cp:lastModifiedBy>Štěpán Pultar</cp:lastModifiedBy>
  <cp:lastPrinted>2020-04-21T10:19:30Z</cp:lastPrinted>
  <dcterms:created xsi:type="dcterms:W3CDTF">2019-09-19T06:52:26Z</dcterms:created>
  <dcterms:modified xsi:type="dcterms:W3CDTF">2022-03-29T10:27:48Z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0x010100C61FA5D9CD4D8648B28EE3D37E15C641</vt:lpwstr>
  </property>
</Properties>
</file>